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/>
  <bookViews>
    <workbookView xWindow="0" yWindow="255" windowWidth="11970" windowHeight="6165" tabRatio="955" activeTab="1"/>
  </bookViews>
  <sheets>
    <sheet name="DISTINTA ONERI" sheetId="8" r:id="rId1"/>
    <sheet name="COSTO" sheetId="4" r:id="rId2"/>
    <sheet name="Nuova costruzione" sheetId="2" r:id="rId3"/>
    <sheet name="Residenziale esistente" sheetId="7" r:id="rId4"/>
    <sheet name="Direzionali esistenti" sheetId="6" r:id="rId5"/>
    <sheet name="Commerciali esistenti" sheetId="1" r:id="rId6"/>
    <sheet name="Turistiche esistenti" sheetId="3" r:id="rId7"/>
  </sheets>
  <calcPr calcId="125725"/>
</workbook>
</file>

<file path=xl/calcChain.xml><?xml version="1.0" encoding="utf-8"?>
<calcChain xmlns="http://schemas.openxmlformats.org/spreadsheetml/2006/main">
  <c r="C9" i="2"/>
  <c r="D4" s="1"/>
  <c r="F4" s="1"/>
  <c r="D2" i="4"/>
  <c r="C41" i="2" s="1"/>
  <c r="D26"/>
  <c r="E41"/>
  <c r="B6" i="4"/>
  <c r="D6" s="1"/>
  <c r="B4"/>
  <c r="D4" s="1"/>
  <c r="B5"/>
  <c r="D5" s="1"/>
  <c r="M6" i="7"/>
  <c r="M8"/>
  <c r="E23"/>
  <c r="H23"/>
  <c r="I4" i="8"/>
  <c r="I64"/>
  <c r="I28"/>
  <c r="I51"/>
  <c r="I7"/>
  <c r="I31"/>
  <c r="I16"/>
  <c r="I10"/>
  <c r="I34"/>
  <c r="I37"/>
  <c r="I60"/>
  <c r="I12"/>
  <c r="I36"/>
  <c r="I61"/>
  <c r="I32"/>
  <c r="I6"/>
  <c r="I33"/>
  <c r="I52"/>
  <c r="I5"/>
  <c r="I29"/>
  <c r="I11"/>
  <c r="M5" i="7"/>
  <c r="M7"/>
  <c r="M9"/>
  <c r="M5" i="1"/>
  <c r="M6"/>
  <c r="M7"/>
  <c r="M8"/>
  <c r="M11" s="1"/>
  <c r="M9"/>
  <c r="H23"/>
  <c r="E23"/>
  <c r="M5" i="6"/>
  <c r="M6"/>
  <c r="M7"/>
  <c r="M8"/>
  <c r="M9"/>
  <c r="M11" s="1"/>
  <c r="E23"/>
  <c r="H23"/>
  <c r="I59" i="8"/>
  <c r="J62" s="1"/>
  <c r="I8"/>
  <c r="I9"/>
  <c r="I13"/>
  <c r="I14"/>
  <c r="I15"/>
  <c r="I17"/>
  <c r="I18"/>
  <c r="I19"/>
  <c r="I20"/>
  <c r="I21"/>
  <c r="I22"/>
  <c r="I23"/>
  <c r="I24"/>
  <c r="I30"/>
  <c r="I35"/>
  <c r="I38"/>
  <c r="I39"/>
  <c r="I40"/>
  <c r="I41"/>
  <c r="I42"/>
  <c r="I43"/>
  <c r="I44"/>
  <c r="I45"/>
  <c r="I46"/>
  <c r="I47"/>
  <c r="I48"/>
  <c r="I53"/>
  <c r="I56"/>
  <c r="E23" i="3"/>
  <c r="H23"/>
  <c r="M5"/>
  <c r="M6"/>
  <c r="M7"/>
  <c r="M8"/>
  <c r="M9"/>
  <c r="F2" i="4" l="1"/>
  <c r="B23" i="7" s="1"/>
  <c r="M13" i="1"/>
  <c r="M15" s="1"/>
  <c r="J23" s="1"/>
  <c r="J25" i="8"/>
  <c r="M11" i="3"/>
  <c r="M13" s="1"/>
  <c r="M15" s="1"/>
  <c r="J23" s="1"/>
  <c r="J49" i="8"/>
  <c r="D8" i="2"/>
  <c r="F8" s="1"/>
  <c r="D6"/>
  <c r="F6" s="1"/>
  <c r="B12"/>
  <c r="D7"/>
  <c r="F7" s="1"/>
  <c r="D5"/>
  <c r="F5" s="1"/>
  <c r="M11" i="7"/>
  <c r="M13" s="1"/>
  <c r="M15" s="1"/>
  <c r="J23" s="1"/>
  <c r="C42" i="2"/>
  <c r="F6" i="4"/>
  <c r="B23" i="3" s="1"/>
  <c r="C44" i="2"/>
  <c r="F5" i="4"/>
  <c r="B23" i="1" s="1"/>
  <c r="M13" i="6"/>
  <c r="M15" s="1"/>
  <c r="J23" s="1"/>
  <c r="G9" i="2"/>
  <c r="C43"/>
  <c r="F4" i="4"/>
  <c r="B23" i="6" s="1"/>
  <c r="L23" i="7" l="1"/>
  <c r="M24" s="1"/>
  <c r="L23" i="1"/>
  <c r="L23" i="3"/>
  <c r="D24" i="2"/>
  <c r="B14"/>
  <c r="L23" i="6"/>
  <c r="M25" s="1"/>
  <c r="M25" i="1" l="1"/>
  <c r="I54" i="8"/>
  <c r="M25" i="3"/>
  <c r="I55" i="8"/>
  <c r="D28" i="2"/>
  <c r="D41" s="1"/>
  <c r="D42"/>
  <c r="G42" s="1"/>
  <c r="D43"/>
  <c r="G43" s="1"/>
  <c r="D44"/>
  <c r="G44" s="1"/>
  <c r="E15"/>
  <c r="E16"/>
  <c r="E18"/>
  <c r="E17"/>
  <c r="J57" i="8" l="1"/>
  <c r="I68"/>
  <c r="G19" i="2"/>
  <c r="D21" s="1"/>
  <c r="G21" s="1"/>
  <c r="D30" s="1"/>
  <c r="G41" s="1"/>
  <c r="F45" s="1"/>
</calcChain>
</file>

<file path=xl/comments1.xml><?xml version="1.0" encoding="utf-8"?>
<comments xmlns="http://schemas.openxmlformats.org/spreadsheetml/2006/main">
  <authors>
    <author>Comune di Carpi</author>
  </authors>
  <commentList>
    <comment ref="G64" authorId="0">
      <text>
        <r>
          <rPr>
            <b/>
            <sz val="8"/>
            <color indexed="81"/>
            <rFont val="Tahoma"/>
            <family val="2"/>
          </rPr>
          <t>inserisci i  parcheggio da monetizzare in base alla zona, calcolati arrotondando per eccesso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UTA</author>
    <author>Comune di Carpi</author>
  </authors>
  <commentList>
    <comment ref="C4" authorId="0">
      <text>
        <r>
          <rPr>
            <sz val="8"/>
            <color indexed="81"/>
            <rFont val="Tahoma"/>
            <family val="2"/>
          </rPr>
          <t xml:space="preserve">inserisci la </t>
        </r>
        <r>
          <rPr>
            <b/>
            <sz val="8"/>
            <color indexed="81"/>
            <rFont val="Tahoma"/>
            <family val="2"/>
          </rPr>
          <t>superficie Utile</t>
        </r>
        <r>
          <rPr>
            <sz val="8"/>
            <color indexed="81"/>
            <rFont val="Tahoma"/>
            <family val="2"/>
          </rPr>
          <t xml:space="preserve"> espressa in mq e calcolata come indicato al punto 3 del DM 801/77</t>
        </r>
      </text>
    </comment>
    <comment ref="C5" authorId="0">
      <text>
        <r>
          <rPr>
            <sz val="8"/>
            <color indexed="81"/>
            <rFont val="Tahoma"/>
            <family val="2"/>
          </rPr>
          <t xml:space="preserve">inserisci la </t>
        </r>
        <r>
          <rPr>
            <b/>
            <sz val="8"/>
            <color indexed="81"/>
            <rFont val="Tahoma"/>
            <family val="2"/>
          </rPr>
          <t>superficie Utile</t>
        </r>
        <r>
          <rPr>
            <sz val="8"/>
            <color indexed="81"/>
            <rFont val="Tahoma"/>
            <family val="2"/>
          </rPr>
          <t xml:space="preserve"> espressa in mq e calcolata come indicato al punto 3 del DM 801/77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inserisci la </t>
        </r>
        <r>
          <rPr>
            <b/>
            <sz val="8"/>
            <color indexed="81"/>
            <rFont val="Tahoma"/>
            <family val="2"/>
          </rPr>
          <t>superficie Utile</t>
        </r>
        <r>
          <rPr>
            <sz val="8"/>
            <color indexed="81"/>
            <rFont val="Tahoma"/>
            <family val="2"/>
          </rPr>
          <t xml:space="preserve"> espressa in mq e calcolata come indicato al punto 3 del DM 801/77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inserisci la </t>
        </r>
        <r>
          <rPr>
            <b/>
            <sz val="8"/>
            <color indexed="81"/>
            <rFont val="Tahoma"/>
            <family val="2"/>
          </rPr>
          <t>superficie Utile</t>
        </r>
        <r>
          <rPr>
            <sz val="8"/>
            <color indexed="81"/>
            <rFont val="Tahoma"/>
            <family val="2"/>
          </rPr>
          <t xml:space="preserve"> espressa in mq e calcolata come indicato al punto 3 del DM 801/77</t>
        </r>
      </text>
    </comment>
    <comment ref="C8" authorId="0">
      <text>
        <r>
          <rPr>
            <sz val="8"/>
            <color indexed="81"/>
            <rFont val="Tahoma"/>
            <family val="2"/>
          </rPr>
          <t xml:space="preserve">inserisci la </t>
        </r>
        <r>
          <rPr>
            <b/>
            <sz val="8"/>
            <color indexed="81"/>
            <rFont val="Tahoma"/>
            <family val="2"/>
          </rPr>
          <t>superficie Utile</t>
        </r>
        <r>
          <rPr>
            <sz val="8"/>
            <color indexed="81"/>
            <rFont val="Tahoma"/>
            <family val="2"/>
          </rPr>
          <t xml:space="preserve"> espressa in mq e calcolata come indicato al punto 3 del DM 801/77</t>
        </r>
      </text>
    </comment>
    <comment ref="B13" authorId="0">
      <text>
        <r>
          <rPr>
            <sz val="8"/>
            <color indexed="81"/>
            <rFont val="Tahoma"/>
            <family val="2"/>
          </rPr>
          <t xml:space="preserve">inserisci la </t>
        </r>
        <r>
          <rPr>
            <b/>
            <sz val="8"/>
            <color indexed="81"/>
            <rFont val="Tahoma"/>
            <family val="2"/>
          </rPr>
          <t>superficie non residenziale</t>
        </r>
        <r>
          <rPr>
            <sz val="8"/>
            <color indexed="81"/>
            <rFont val="Tahoma"/>
            <family val="2"/>
          </rPr>
          <t xml:space="preserve"> espressa in mq e calcolata come indicato al punto 2 del DM 801/77</t>
        </r>
      </text>
    </comment>
    <comment ref="D32" authorId="1">
      <text>
        <r>
          <rPr>
            <sz val="8"/>
            <color indexed="81"/>
            <rFont val="Tahoma"/>
            <family val="2"/>
          </rPr>
          <t xml:space="preserve">VEDI FOGLIO "COSTO"
</t>
        </r>
      </text>
    </comment>
    <comment ref="D35" authorId="1">
      <text>
        <r>
          <rPr>
            <sz val="8"/>
            <color indexed="81"/>
            <rFont val="Tahoma"/>
            <family val="2"/>
          </rPr>
          <t>Inserisci superficie complessiva turistica
St = Sn+60%Sa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6" authorId="1">
      <text>
        <r>
          <rPr>
            <sz val="8"/>
            <color indexed="81"/>
            <rFont val="Tahoma"/>
            <family val="2"/>
          </rPr>
          <t>Inserisci superficie complessiva direzionale
St = Sn+60%Sa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37" authorId="1">
      <text>
        <r>
          <rPr>
            <sz val="8"/>
            <color indexed="81"/>
            <rFont val="Tahoma"/>
            <family val="2"/>
          </rPr>
          <t>Inserisci superficie complessiva commerciale
St = Sn+60%Sa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UTA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</commentList>
</comments>
</file>

<file path=xl/comments4.xml><?xml version="1.0" encoding="utf-8"?>
<comments xmlns="http://schemas.openxmlformats.org/spreadsheetml/2006/main">
  <authors>
    <author>UTA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</commentList>
</comments>
</file>

<file path=xl/comments5.xml><?xml version="1.0" encoding="utf-8"?>
<comments xmlns="http://schemas.openxmlformats.org/spreadsheetml/2006/main">
  <authors>
    <author>UTA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</commentList>
</comments>
</file>

<file path=xl/comments6.xml><?xml version="1.0" encoding="utf-8"?>
<comments xmlns="http://schemas.openxmlformats.org/spreadsheetml/2006/main">
  <authors>
    <author>UTA</author>
  </authors>
  <commentList>
    <comment ref="C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5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6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7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8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C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D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E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F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G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H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I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J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K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  <comment ref="L9" authorId="0">
      <text>
        <r>
          <rPr>
            <sz val="8"/>
            <color indexed="81"/>
            <rFont val="Tahoma"/>
            <family val="2"/>
          </rPr>
          <t xml:space="preserve">immetti </t>
        </r>
        <r>
          <rPr>
            <b/>
            <sz val="8"/>
            <color indexed="81"/>
            <rFont val="Tahoma"/>
            <family val="2"/>
          </rPr>
          <t>1</t>
        </r>
        <r>
          <rPr>
            <sz val="8"/>
            <color indexed="81"/>
            <rFont val="Tahoma"/>
            <family val="2"/>
          </rPr>
          <t xml:space="preserve"> nelle caselle corrispondenti</t>
        </r>
      </text>
    </comment>
  </commentList>
</comments>
</file>

<file path=xl/sharedStrings.xml><?xml version="1.0" encoding="utf-8"?>
<sst xmlns="http://schemas.openxmlformats.org/spreadsheetml/2006/main" count="475" uniqueCount="146">
  <si>
    <r>
      <t xml:space="preserve">CALCOLO DEL CONTRIBUTO RELATIVO AL COSTO DI COSTRUZIONE PER INTERVENTI SU EDIFICI DESTINATI AD ATTIVITA' </t>
    </r>
    <r>
      <rPr>
        <b/>
        <i/>
        <u/>
        <sz val="14"/>
        <rFont val="Arial"/>
        <family val="2"/>
      </rPr>
      <t>COMMERCIALI</t>
    </r>
    <r>
      <rPr>
        <b/>
        <i/>
        <sz val="14"/>
        <rFont val="Arial"/>
        <family val="2"/>
      </rPr>
      <t xml:space="preserve"> ESISTENTI</t>
    </r>
  </si>
  <si>
    <t>Incidenza delle singole categorie di lavori da eseguire</t>
  </si>
  <si>
    <t>Stima della incidenza dei lavori</t>
  </si>
  <si>
    <t>Incidenza</t>
  </si>
  <si>
    <t>Fondazioni</t>
  </si>
  <si>
    <t>Travi-Pilastri Tamponamenti Muri portanti</t>
  </si>
  <si>
    <t>Solai, Balconi</t>
  </si>
  <si>
    <t>Tramezzi interni</t>
  </si>
  <si>
    <t>Coperture</t>
  </si>
  <si>
    <r>
      <t xml:space="preserve">Incidenza delle opere strutturali    </t>
    </r>
    <r>
      <rPr>
        <b/>
        <sz val="8"/>
        <rFont val="Arial"/>
        <family val="2"/>
      </rPr>
      <t xml:space="preserve">                                                 ( i1 )</t>
    </r>
  </si>
  <si>
    <r>
      <t xml:space="preserve">Incidenza delle opere di finitura      </t>
    </r>
    <r>
      <rPr>
        <b/>
        <i/>
        <sz val="8"/>
        <rFont val="Arial"/>
        <family val="2"/>
      </rPr>
      <t>( convenzionalmente: i2 = i1 )</t>
    </r>
  </si>
  <si>
    <r>
      <t xml:space="preserve">Incidenza totale dei lavori da eseguire                            </t>
    </r>
    <r>
      <rPr>
        <b/>
        <i/>
        <sz val="8"/>
        <rFont val="Arial"/>
        <family val="2"/>
      </rPr>
      <t>( i = i1+i2 )</t>
    </r>
  </si>
  <si>
    <t>Superficie Totale (St)</t>
  </si>
  <si>
    <t>=</t>
  </si>
  <si>
    <t>mq</t>
  </si>
  <si>
    <t>Aliquota da applicare (q)</t>
  </si>
  <si>
    <t>Calcolo del contributo di concessione relativo al costo di costruzione</t>
  </si>
  <si>
    <t>costo base</t>
  </si>
  <si>
    <t>Sc</t>
  </si>
  <si>
    <t>q</t>
  </si>
  <si>
    <t>i</t>
  </si>
  <si>
    <t>Contributo</t>
  </si>
  <si>
    <t>Cc            =</t>
  </si>
  <si>
    <t>x</t>
  </si>
  <si>
    <t>Lire</t>
  </si>
  <si>
    <t>data: _______________</t>
  </si>
  <si>
    <t>Il Progettista</t>
  </si>
  <si>
    <t>Timbro e firma</t>
  </si>
  <si>
    <t>euro</t>
  </si>
  <si>
    <t>riduzione</t>
  </si>
  <si>
    <t>coeff.</t>
  </si>
  <si>
    <r>
      <t>TABELLA 1</t>
    </r>
    <r>
      <rPr>
        <sz val="10"/>
        <rFont val="Arial"/>
        <family val="2"/>
      </rPr>
      <t xml:space="preserve"> - INCREMENTO PER SUPERFICIE UTILE ABITABILE - </t>
    </r>
    <r>
      <rPr>
        <b/>
        <sz val="10"/>
        <rFont val="Arial"/>
        <family val="2"/>
      </rPr>
      <t>i1</t>
    </r>
  </si>
  <si>
    <t>Classi di superfici</t>
  </si>
  <si>
    <t>Alloggi n.</t>
  </si>
  <si>
    <t>Superficie utile abitabile (mq)</t>
  </si>
  <si>
    <t>Rapporto rispetto al totale di Su</t>
  </si>
  <si>
    <t>% di incremento (art. 5 - DM 10/5/77 n. 801)</t>
  </si>
  <si>
    <t>% di incremento per classi di superfici</t>
  </si>
  <si>
    <r>
      <t>&lt;</t>
    </r>
    <r>
      <rPr>
        <sz val="10"/>
        <rFont val="Arial"/>
        <family val="2"/>
      </rPr>
      <t xml:space="preserve"> 95</t>
    </r>
  </si>
  <si>
    <r>
      <t xml:space="preserve">&gt; 95 -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110</t>
    </r>
  </si>
  <si>
    <r>
      <t xml:space="preserve">&gt;110 -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130</t>
    </r>
  </si>
  <si>
    <r>
      <t xml:space="preserve">&gt;130 -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160</t>
    </r>
  </si>
  <si>
    <t>&gt; 160</t>
  </si>
  <si>
    <t>Totale Su=</t>
  </si>
  <si>
    <r>
      <t xml:space="preserve">Somma  </t>
    </r>
    <r>
      <rPr>
        <b/>
        <sz val="10"/>
        <rFont val="Arial"/>
        <family val="2"/>
      </rPr>
      <t>i1</t>
    </r>
    <r>
      <rPr>
        <sz val="10"/>
        <rFont val="Arial"/>
        <family val="2"/>
      </rPr>
      <t xml:space="preserve"> =  </t>
    </r>
  </si>
  <si>
    <r>
      <t>TABELLA 2</t>
    </r>
    <r>
      <rPr>
        <sz val="10"/>
        <rFont val="Arial"/>
        <family val="2"/>
      </rPr>
      <t xml:space="preserve"> - INCREMENTO PER SERVIZI E ACCESSORI RELATIVI ALLA RESIDENZA - </t>
    </r>
    <r>
      <rPr>
        <b/>
        <sz val="10"/>
        <rFont val="Arial"/>
        <family val="2"/>
      </rPr>
      <t>i2</t>
    </r>
  </si>
  <si>
    <t>Tot. Su =</t>
  </si>
  <si>
    <t>Intervalli di variabilità del rapporto percentuale %</t>
  </si>
  <si>
    <t>Ipotesi che ricorre</t>
  </si>
  <si>
    <t>% di incremento (art. 6 - DM 10/5/77, n.801)</t>
  </si>
  <si>
    <t>Tot. Snr =</t>
  </si>
  <si>
    <t>Snr/Su x100 =</t>
  </si>
  <si>
    <r>
      <t>&lt;</t>
    </r>
    <r>
      <rPr>
        <sz val="10"/>
        <rFont val="Arial"/>
        <family val="2"/>
      </rPr>
      <t xml:space="preserve"> 50</t>
    </r>
  </si>
  <si>
    <r>
      <t xml:space="preserve">&gt; 50 -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75</t>
    </r>
  </si>
  <si>
    <r>
      <t xml:space="preserve">&gt;75 -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100</t>
    </r>
  </si>
  <si>
    <t>&gt; 100</t>
  </si>
  <si>
    <r>
      <t xml:space="preserve">Somma  </t>
    </r>
    <r>
      <rPr>
        <b/>
        <sz val="10"/>
        <rFont val="Arial"/>
        <family val="2"/>
      </rPr>
      <t>i2</t>
    </r>
    <r>
      <rPr>
        <sz val="10"/>
        <rFont val="Arial"/>
        <family val="2"/>
      </rPr>
      <t xml:space="preserve"> =  </t>
    </r>
  </si>
  <si>
    <t>i1 + i2 =i</t>
  </si>
  <si>
    <r>
      <t xml:space="preserve">Maggiorazione </t>
    </r>
    <r>
      <rPr>
        <b/>
        <sz val="8"/>
        <rFont val="Arial"/>
        <family val="2"/>
      </rPr>
      <t>M</t>
    </r>
    <r>
      <rPr>
        <sz val="8"/>
        <rFont val="Arial"/>
        <family val="2"/>
      </rPr>
      <t>() (art.8 - DM 10/05/77, n.801)</t>
    </r>
  </si>
  <si>
    <t>Superficie Utile Abitabile  =</t>
  </si>
  <si>
    <t>Superficie non residenziale  =</t>
  </si>
  <si>
    <t>Superficie Complessiva (Sc)  =</t>
  </si>
  <si>
    <t>Costo di costruzione maggiorato  €uro =</t>
  </si>
  <si>
    <t>Costo base x (1 + M/100)</t>
  </si>
  <si>
    <t>Aliquota da applicare (q)  =</t>
  </si>
  <si>
    <t>ATTIVITA' TURISTICHE, COMMERCIALI E DIREZIONALI</t>
  </si>
  <si>
    <t>Superficie Totale TURISTICHE =</t>
  </si>
  <si>
    <t>Superficie Totale DIREZIONALI =</t>
  </si>
  <si>
    <t>Superficie Totale COMMERCIALI =</t>
  </si>
  <si>
    <t>costo unitario</t>
  </si>
  <si>
    <r>
      <t xml:space="preserve">Cc </t>
    </r>
    <r>
      <rPr>
        <b/>
        <i/>
        <sz val="8"/>
        <rFont val="Arial"/>
        <family val="2"/>
      </rPr>
      <t xml:space="preserve">Residenziale </t>
    </r>
    <r>
      <rPr>
        <b/>
        <i/>
        <sz val="12"/>
        <rFont val="Arial"/>
        <family val="2"/>
      </rPr>
      <t>=</t>
    </r>
  </si>
  <si>
    <r>
      <t xml:space="preserve">Cc </t>
    </r>
    <r>
      <rPr>
        <b/>
        <i/>
        <sz val="8"/>
        <rFont val="Arial"/>
        <family val="2"/>
      </rPr>
      <t xml:space="preserve">Turistico </t>
    </r>
    <r>
      <rPr>
        <b/>
        <i/>
        <sz val="12"/>
        <rFont val="Arial"/>
        <family val="2"/>
      </rPr>
      <t>=</t>
    </r>
  </si>
  <si>
    <r>
      <t xml:space="preserve">Cc </t>
    </r>
    <r>
      <rPr>
        <b/>
        <i/>
        <sz val="8"/>
        <rFont val="Arial"/>
        <family val="2"/>
      </rPr>
      <t xml:space="preserve">Direzionale </t>
    </r>
    <r>
      <rPr>
        <b/>
        <i/>
        <sz val="12"/>
        <rFont val="Arial"/>
        <family val="2"/>
      </rPr>
      <t>=</t>
    </r>
  </si>
  <si>
    <r>
      <t xml:space="preserve">Cc </t>
    </r>
    <r>
      <rPr>
        <b/>
        <i/>
        <sz val="8"/>
        <rFont val="Arial"/>
        <family val="2"/>
      </rPr>
      <t xml:space="preserve">Commerciale </t>
    </r>
    <r>
      <rPr>
        <b/>
        <i/>
        <sz val="12"/>
        <rFont val="Arial"/>
        <family val="2"/>
      </rPr>
      <t>=</t>
    </r>
  </si>
  <si>
    <t>Contributo totale intervento     =</t>
  </si>
  <si>
    <t>data: ________________</t>
  </si>
  <si>
    <r>
      <t xml:space="preserve">CALCOLO DEL CONTRIBUTO RELATIVO AL COSTO DI COSTRUZIONE PER INTERVENTI SU EDIFICI </t>
    </r>
    <r>
      <rPr>
        <b/>
        <i/>
        <u/>
        <sz val="14"/>
        <rFont val="Arial"/>
        <family val="2"/>
      </rPr>
      <t>RESIDENZIALI</t>
    </r>
    <r>
      <rPr>
        <b/>
        <i/>
        <sz val="14"/>
        <rFont val="Arial"/>
        <family val="2"/>
      </rPr>
      <t xml:space="preserve"> ESISTENTI</t>
    </r>
  </si>
  <si>
    <t>Superficie Complessiva (Sc)</t>
  </si>
  <si>
    <r>
      <t xml:space="preserve">CALCOLO DEL CONTRIBUTO RELATIVO AL COSTO DI COSTRUZIONE PER INTERVENTI SU EDIFICI DESTINATI AD ATTIVITA' </t>
    </r>
    <r>
      <rPr>
        <b/>
        <i/>
        <u/>
        <sz val="14"/>
        <rFont val="Arial"/>
        <family val="2"/>
      </rPr>
      <t>TURISTICHE</t>
    </r>
    <r>
      <rPr>
        <b/>
        <i/>
        <sz val="14"/>
        <rFont val="Arial"/>
        <family val="2"/>
      </rPr>
      <t xml:space="preserve"> ESISTENTI</t>
    </r>
  </si>
  <si>
    <r>
      <t xml:space="preserve">CALCOLO DEL CONTRIBUTO RELATIVO AL COSTO DI COSTRUZIONE PER INTERVENTI SU EDIFICI DESTINATI AD ATTIVITA' </t>
    </r>
    <r>
      <rPr>
        <b/>
        <i/>
        <u/>
        <sz val="14"/>
        <rFont val="Arial"/>
        <family val="2"/>
      </rPr>
      <t>DIREZIONALI</t>
    </r>
    <r>
      <rPr>
        <b/>
        <i/>
        <sz val="14"/>
        <rFont val="Arial"/>
        <family val="2"/>
      </rPr>
      <t xml:space="preserve"> ESISTENTI</t>
    </r>
  </si>
  <si>
    <t>interventi sull'esistente</t>
  </si>
  <si>
    <t>DIREZIONALE</t>
  </si>
  <si>
    <t>COMMERCIALE</t>
  </si>
  <si>
    <t>TURISTICHE</t>
  </si>
  <si>
    <t>COSTI BASE</t>
  </si>
  <si>
    <t>costo base ridotto</t>
  </si>
  <si>
    <t>mq.</t>
  </si>
  <si>
    <t>(superficie complessiva oggetto d'intervento: Su+60%Snr)</t>
  </si>
  <si>
    <t>costo base residenziale</t>
  </si>
  <si>
    <r>
      <t xml:space="preserve">Superficie Totale per attività Turistiche Commerciali e Direzionali, espressa in mq                 </t>
    </r>
    <r>
      <rPr>
        <b/>
        <sz val="8"/>
        <rFont val="Arial"/>
        <family val="2"/>
      </rPr>
      <t>St = Sn+60%Sa</t>
    </r>
  </si>
  <si>
    <t>Sc = Su + 60%Snr ai sensi degli artt. 2, 3 e 9 del D.M. 801/77</t>
  </si>
  <si>
    <t>Destinazione</t>
  </si>
  <si>
    <t>Tipologia</t>
  </si>
  <si>
    <t>Tariffa</t>
  </si>
  <si>
    <t>Metri Quadrati</t>
  </si>
  <si>
    <t>IMPORTO</t>
  </si>
  <si>
    <t>URBANIZZAZIONE PRIMARIA</t>
  </si>
  <si>
    <t>NC</t>
  </si>
  <si>
    <t>Re con cu</t>
  </si>
  <si>
    <t>Re senza cu</t>
  </si>
  <si>
    <t>URBANIZZAZIONE SECONDARIA</t>
  </si>
  <si>
    <t>Costo dell'intervento</t>
  </si>
  <si>
    <t>COSTO DI COSTRUZIONE</t>
  </si>
  <si>
    <t>RESIDENZIALE</t>
  </si>
  <si>
    <t>Re</t>
  </si>
  <si>
    <t>ALBERGHIERO</t>
  </si>
  <si>
    <t>PRODUTTIVO</t>
  </si>
  <si>
    <t>ARTIG. SERVIZ.</t>
  </si>
  <si>
    <t>AGRICOLO</t>
  </si>
  <si>
    <t>SCOMPUTO IN DETRAZIONE PER</t>
  </si>
  <si>
    <t>TOTALE COMPLESSIVO EURO</t>
  </si>
  <si>
    <t xml:space="preserve">Legenda: </t>
  </si>
  <si>
    <t>NC = Nuova costruzione</t>
  </si>
  <si>
    <t>Re con cu = Ristrutturazione con aumento di carico urbanistico</t>
  </si>
  <si>
    <t>Re senza cu = Ristrutturazione senza aumento di carico urbanistico</t>
  </si>
  <si>
    <t>COSTO BASE RESIDENZIALE ESISTENTE</t>
  </si>
  <si>
    <t>monetizzazione parcheggi di U1</t>
  </si>
  <si>
    <t>MONETIZZAZIONE PARCHEGGI DI URBANIZZAZIONE "P1"</t>
  </si>
  <si>
    <t>ONERE "D+S"</t>
  </si>
  <si>
    <t>P1</t>
  </si>
  <si>
    <t>DIREZIONALE-COMMERCIALE</t>
  </si>
  <si>
    <t>COMMERCIALI ALL'INGROSSO</t>
  </si>
  <si>
    <t xml:space="preserve"> AGRICOLO</t>
  </si>
  <si>
    <t>VEDI FOGLIO "COSTO"</t>
  </si>
  <si>
    <t>ALIQUOTA DA APPLICARE "Q"</t>
  </si>
  <si>
    <t>UNIFAMILIARE</t>
  </si>
  <si>
    <t>BIFAMILIARE/SCHIERA</t>
  </si>
  <si>
    <t>PLURIFAMILIARE</t>
  </si>
  <si>
    <t>DESTINAZIONI RESIDENZIALI</t>
  </si>
  <si>
    <t>DESTINAZIONI NON RESIDENZIALI</t>
  </si>
  <si>
    <t>INTERVENTO INTERNO AL TERRITORIO URBANIZZATO</t>
  </si>
  <si>
    <t>INTERVENTO ESTERNO AL TERRITORIO URBANIZZATO</t>
  </si>
  <si>
    <t>INTERVENTI DI NUOVA COSTRUZIONE</t>
  </si>
  <si>
    <t>INTERVENTI DI RISTRUTTURAZIONE</t>
  </si>
  <si>
    <t>TOTALE U1</t>
  </si>
  <si>
    <t>TOTALE U2</t>
  </si>
  <si>
    <t>TOTALE CC</t>
  </si>
  <si>
    <t>K2*K1</t>
  </si>
  <si>
    <t>K1= 2 per le attività assoggettabili comprese nell'elenco di cui alla parte 1° lett. C Industrie di 1° classe attività industriali del D.M. 2/3/1987 "Elenco delle industrie insalubri di cui all'art. 216 del T.U.L.S."</t>
  </si>
  <si>
    <t>K1= 1 per tutte le altre attività</t>
  </si>
  <si>
    <t>K2= 1 per le aziende con meno di 10 addetti e SU &lt;= 2.000 mq</t>
  </si>
  <si>
    <t>K2= 1,5 per le aziende con meno di 10 addetti e SU &lt;= 2.000 mq e &lt;= 15.000 mq</t>
  </si>
  <si>
    <t>K2= 2 per aziende con numero di addetti superiore a 100 o SU&gt; 15.000 mq</t>
  </si>
  <si>
    <t>ARTIGIANALE FINO A MQ200</t>
  </si>
  <si>
    <t>TOTALE D+S</t>
  </si>
  <si>
    <t>DISTINTA ONERI con tariffe in vigore 2018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</si>
</sst>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4" formatCode="_-&quot;€&quot;\ * #,##0.00_-;\-&quot;€&quot;\ * #,##0.00_-;_-&quot;€&quot;\ * &quot;-&quot;??_-;_-@_-"/>
    <numFmt numFmtId="164" formatCode="0.0%"/>
    <numFmt numFmtId="165" formatCode="#,##0.00_ ;\-#,##0.00\ "/>
  </numFmts>
  <fonts count="29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i/>
      <u/>
      <sz val="14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b/>
      <i/>
      <sz val="6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i/>
      <sz val="10"/>
      <color indexed="10"/>
      <name val="Arial"/>
      <family val="2"/>
    </font>
    <font>
      <b/>
      <i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302">
    <xf numFmtId="0" fontId="0" fillId="0" borderId="0" xfId="0"/>
    <xf numFmtId="0" fontId="0" fillId="0" borderId="1" xfId="0" applyBorder="1"/>
    <xf numFmtId="9" fontId="5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wrapText="1"/>
    </xf>
    <xf numFmtId="9" fontId="0" fillId="0" borderId="4" xfId="0" applyNumberFormat="1" applyBorder="1"/>
    <xf numFmtId="0" fontId="4" fillId="2" borderId="5" xfId="0" applyFont="1" applyFill="1" applyBorder="1" applyAlignment="1" applyProtection="1">
      <alignment horizontal="center" vertical="center"/>
      <protection locked="0"/>
    </xf>
    <xf numFmtId="164" fontId="7" fillId="3" borderId="4" xfId="0" applyNumberFormat="1" applyFont="1" applyFill="1" applyBorder="1" applyProtection="1"/>
    <xf numFmtId="0" fontId="0" fillId="0" borderId="0" xfId="0" applyAlignment="1">
      <alignment wrapText="1"/>
    </xf>
    <xf numFmtId="9" fontId="0" fillId="0" borderId="0" xfId="0" applyNumberFormat="1"/>
    <xf numFmtId="0" fontId="0" fillId="0" borderId="1" xfId="0" applyFill="1" applyBorder="1"/>
    <xf numFmtId="0" fontId="0" fillId="0" borderId="6" xfId="0" applyFill="1" applyBorder="1"/>
    <xf numFmtId="164" fontId="0" fillId="0" borderId="6" xfId="0" applyNumberFormat="1" applyBorder="1" applyProtection="1"/>
    <xf numFmtId="164" fontId="6" fillId="3" borderId="7" xfId="0" applyNumberFormat="1" applyFont="1" applyFill="1" applyBorder="1" applyProtection="1"/>
    <xf numFmtId="0" fontId="6" fillId="0" borderId="0" xfId="0" applyFont="1"/>
    <xf numFmtId="164" fontId="6" fillId="0" borderId="0" xfId="0" applyNumberFormat="1" applyFont="1" applyProtection="1"/>
    <xf numFmtId="0" fontId="0" fillId="0" borderId="6" xfId="0" quotePrefix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0" fontId="0" fillId="0" borderId="0" xfId="0" applyFill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10" fontId="9" fillId="3" borderId="10" xfId="0" applyNumberFormat="1" applyFont="1" applyFill="1" applyBorder="1" applyAlignment="1">
      <alignment horizontal="center" vertical="center"/>
    </xf>
    <xf numFmtId="164" fontId="9" fillId="3" borderId="10" xfId="0" quotePrefix="1" applyNumberFormat="1" applyFont="1" applyFill="1" applyBorder="1" applyAlignment="1">
      <alignment horizontal="center" vertical="center"/>
    </xf>
    <xf numFmtId="0" fontId="14" fillId="0" borderId="10" xfId="0" quotePrefix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0" fontId="11" fillId="0" borderId="0" xfId="0" applyFont="1" applyBorder="1" applyAlignment="1">
      <alignment horizontal="right" vertical="center"/>
    </xf>
    <xf numFmtId="0" fontId="14" fillId="0" borderId="11" xfId="0" quotePrefix="1" applyFont="1" applyFill="1" applyBorder="1" applyAlignment="1">
      <alignment horizontal="center" vertical="center"/>
    </xf>
    <xf numFmtId="0" fontId="14" fillId="0" borderId="12" xfId="0" quotePrefix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/>
    </xf>
    <xf numFmtId="3" fontId="4" fillId="3" borderId="14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8" fillId="0" borderId="5" xfId="0" applyFont="1" applyBorder="1" applyAlignment="1" applyProtection="1">
      <alignment horizontal="center" vertical="center" wrapText="1"/>
    </xf>
    <xf numFmtId="0" fontId="18" fillId="0" borderId="5" xfId="0" quotePrefix="1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Protection="1"/>
    <xf numFmtId="0" fontId="0" fillId="0" borderId="0" xfId="0" applyBorder="1" applyProtection="1"/>
    <xf numFmtId="0" fontId="0" fillId="0" borderId="15" xfId="0" applyBorder="1" applyProtection="1"/>
    <xf numFmtId="0" fontId="19" fillId="0" borderId="2" xfId="0" applyFont="1" applyBorder="1" applyAlignment="1" applyProtection="1">
      <alignment horizontal="center"/>
    </xf>
    <xf numFmtId="0" fontId="0" fillId="2" borderId="2" xfId="0" applyFill="1" applyBorder="1" applyProtection="1">
      <protection locked="0"/>
    </xf>
    <xf numFmtId="9" fontId="20" fillId="0" borderId="2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Protection="1"/>
    <xf numFmtId="0" fontId="5" fillId="0" borderId="1" xfId="0" applyFont="1" applyBorder="1" applyAlignment="1" applyProtection="1">
      <alignment horizontal="right"/>
    </xf>
    <xf numFmtId="0" fontId="0" fillId="0" borderId="1" xfId="0" applyBorder="1" applyProtection="1"/>
    <xf numFmtId="0" fontId="0" fillId="0" borderId="2" xfId="0" applyBorder="1" applyAlignment="1" applyProtection="1">
      <alignment horizontal="right"/>
    </xf>
    <xf numFmtId="0" fontId="0" fillId="0" borderId="0" xfId="0" applyProtection="1"/>
    <xf numFmtId="0" fontId="13" fillId="0" borderId="16" xfId="0" applyFont="1" applyBorder="1" applyAlignment="1" applyProtection="1">
      <alignment horizontal="right"/>
    </xf>
    <xf numFmtId="0" fontId="0" fillId="0" borderId="16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9" fillId="0" borderId="2" xfId="0" applyFont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9" fontId="0" fillId="0" borderId="2" xfId="0" applyNumberFormat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4" fillId="0" borderId="6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horizontal="right" vertical="center"/>
    </xf>
    <xf numFmtId="0" fontId="0" fillId="0" borderId="0" xfId="0" quotePrefix="1" applyBorder="1" applyAlignment="1" applyProtection="1">
      <alignment horizontal="right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0" fontId="4" fillId="0" borderId="0" xfId="0" applyNumberFormat="1" applyFont="1" applyFill="1" applyBorder="1" applyAlignment="1" applyProtection="1">
      <alignment horizontal="center" vertical="center"/>
    </xf>
    <xf numFmtId="4" fontId="4" fillId="3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 wrapText="1"/>
    </xf>
    <xf numFmtId="10" fontId="4" fillId="2" borderId="2" xfId="0" applyNumberFormat="1" applyFont="1" applyFill="1" applyBorder="1" applyAlignment="1" applyProtection="1">
      <alignment horizontal="center" vertical="center"/>
      <protection locked="0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quotePrefix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/>
    <xf numFmtId="0" fontId="12" fillId="0" borderId="0" xfId="0" applyFont="1" applyBorder="1" applyAlignment="1" applyProtection="1">
      <alignment horizontal="center" vertical="center" wrapText="1"/>
    </xf>
    <xf numFmtId="4" fontId="6" fillId="3" borderId="2" xfId="0" applyNumberFormat="1" applyFont="1" applyFill="1" applyBorder="1" applyAlignment="1" applyProtection="1">
      <alignment horizontal="center" vertical="center"/>
    </xf>
    <xf numFmtId="10" fontId="9" fillId="3" borderId="2" xfId="0" applyNumberFormat="1" applyFont="1" applyFill="1" applyBorder="1" applyAlignment="1" applyProtection="1">
      <alignment horizontal="center" vertical="center"/>
    </xf>
    <xf numFmtId="0" fontId="14" fillId="3" borderId="17" xfId="0" quotePrefix="1" applyFont="1" applyFill="1" applyBorder="1" applyAlignment="1" applyProtection="1">
      <alignment horizontal="center" vertical="center"/>
    </xf>
    <xf numFmtId="4" fontId="4" fillId="3" borderId="19" xfId="0" applyNumberFormat="1" applyFont="1" applyFill="1" applyBorder="1" applyAlignment="1" applyProtection="1">
      <alignment horizontal="left" vertical="center"/>
    </xf>
    <xf numFmtId="0" fontId="14" fillId="3" borderId="20" xfId="0" quotePrefix="1" applyFont="1" applyFill="1" applyBorder="1" applyAlignment="1" applyProtection="1">
      <alignment horizontal="center" vertical="center"/>
    </xf>
    <xf numFmtId="4" fontId="4" fillId="3" borderId="21" xfId="0" applyNumberFormat="1" applyFont="1" applyFill="1" applyBorder="1" applyAlignment="1" applyProtection="1">
      <alignment horizontal="left" vertical="center"/>
    </xf>
    <xf numFmtId="0" fontId="6" fillId="0" borderId="0" xfId="0" applyFont="1" applyProtection="1"/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4" fontId="0" fillId="3" borderId="22" xfId="0" applyNumberFormat="1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9" fontId="9" fillId="3" borderId="10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/>
    <xf numFmtId="2" fontId="0" fillId="3" borderId="2" xfId="0" applyNumberFormat="1" applyFill="1" applyBorder="1" applyAlignment="1" applyProtection="1">
      <alignment vertical="center"/>
    </xf>
    <xf numFmtId="10" fontId="0" fillId="3" borderId="2" xfId="0" applyNumberFormat="1" applyFill="1" applyBorder="1" applyProtection="1"/>
    <xf numFmtId="10" fontId="0" fillId="3" borderId="2" xfId="0" applyNumberFormat="1" applyFill="1" applyBorder="1" applyAlignment="1" applyProtection="1">
      <alignment vertical="center"/>
    </xf>
    <xf numFmtId="4" fontId="7" fillId="0" borderId="0" xfId="0" applyNumberFormat="1" applyFont="1" applyAlignment="1">
      <alignment horizontal="center" vertical="center"/>
    </xf>
    <xf numFmtId="44" fontId="7" fillId="0" borderId="0" xfId="1" applyNumberFormat="1" applyFont="1" applyAlignment="1">
      <alignment horizontal="center" vertical="center"/>
    </xf>
    <xf numFmtId="44" fontId="4" fillId="0" borderId="0" xfId="1" applyNumberFormat="1" applyFont="1" applyAlignment="1">
      <alignment horizontal="center" vertical="center"/>
    </xf>
    <xf numFmtId="44" fontId="21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right"/>
    </xf>
    <xf numFmtId="44" fontId="6" fillId="0" borderId="0" xfId="1" applyNumberFormat="1" applyFont="1" applyAlignment="1">
      <alignment horizontal="center" vertical="center"/>
    </xf>
    <xf numFmtId="2" fontId="4" fillId="3" borderId="2" xfId="0" applyNumberFormat="1" applyFont="1" applyFill="1" applyBorder="1" applyAlignment="1" applyProtection="1">
      <alignment horizontal="center" vertical="center"/>
    </xf>
    <xf numFmtId="2" fontId="0" fillId="2" borderId="2" xfId="0" applyNumberFormat="1" applyFill="1" applyBorder="1" applyProtection="1">
      <protection locked="0"/>
    </xf>
    <xf numFmtId="2" fontId="0" fillId="3" borderId="2" xfId="0" applyNumberFormat="1" applyFill="1" applyBorder="1" applyProtection="1"/>
    <xf numFmtId="2" fontId="13" fillId="3" borderId="2" xfId="0" applyNumberFormat="1" applyFont="1" applyFill="1" applyBorder="1" applyAlignment="1" applyProtection="1">
      <alignment horizontal="center" vertical="center"/>
    </xf>
    <xf numFmtId="0" fontId="21" fillId="0" borderId="6" xfId="0" applyFont="1" applyBorder="1"/>
    <xf numFmtId="3" fontId="21" fillId="0" borderId="23" xfId="0" applyNumberFormat="1" applyFont="1" applyBorder="1"/>
    <xf numFmtId="4" fontId="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/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44" fontId="0" fillId="0" borderId="0" xfId="1" applyNumberFormat="1" applyFont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21" fillId="0" borderId="23" xfId="0" applyFont="1" applyBorder="1"/>
    <xf numFmtId="0" fontId="21" fillId="0" borderId="0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right" vertical="top" wrapText="1"/>
    </xf>
    <xf numFmtId="0" fontId="21" fillId="0" borderId="23" xfId="0" applyFont="1" applyBorder="1" applyAlignment="1">
      <alignment horizontal="right" vertical="top" wrapText="1"/>
    </xf>
    <xf numFmtId="3" fontId="4" fillId="3" borderId="14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21" fillId="0" borderId="0" xfId="0" applyFont="1"/>
    <xf numFmtId="0" fontId="21" fillId="0" borderId="0" xfId="0" applyFont="1" applyBorder="1"/>
    <xf numFmtId="4" fontId="21" fillId="0" borderId="6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Protection="1">
      <protection locked="0"/>
    </xf>
    <xf numFmtId="4" fontId="21" fillId="0" borderId="15" xfId="0" applyNumberFormat="1" applyFont="1" applyBorder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0" fontId="21" fillId="0" borderId="1" xfId="0" applyFont="1" applyBorder="1" applyProtection="1">
      <protection locked="0"/>
    </xf>
    <xf numFmtId="0" fontId="21" fillId="0" borderId="23" xfId="0" applyFont="1" applyBorder="1" applyAlignment="1">
      <alignment horizontal="center"/>
    </xf>
    <xf numFmtId="0" fontId="21" fillId="0" borderId="23" xfId="0" applyFont="1" applyBorder="1" applyProtection="1">
      <protection locked="0"/>
    </xf>
    <xf numFmtId="0" fontId="21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17" xfId="0" applyFont="1" applyBorder="1"/>
    <xf numFmtId="0" fontId="21" fillId="0" borderId="6" xfId="0" applyFont="1" applyBorder="1" applyProtection="1">
      <protection locked="0"/>
    </xf>
    <xf numFmtId="4" fontId="21" fillId="0" borderId="7" xfId="0" applyNumberFormat="1" applyFont="1" applyBorder="1"/>
    <xf numFmtId="0" fontId="21" fillId="0" borderId="6" xfId="0" applyFont="1" applyBorder="1" applyAlignment="1">
      <alignment horizontal="center"/>
    </xf>
    <xf numFmtId="44" fontId="21" fillId="0" borderId="6" xfId="1" applyNumberFormat="1" applyFont="1" applyBorder="1" applyAlignment="1"/>
    <xf numFmtId="165" fontId="21" fillId="0" borderId="6" xfId="1" applyNumberFormat="1" applyFont="1" applyBorder="1" applyAlignment="1" applyProtection="1">
      <alignment horizontal="center"/>
      <protection locked="0"/>
    </xf>
    <xf numFmtId="0" fontId="21" fillId="0" borderId="0" xfId="0" applyFont="1" applyBorder="1" applyAlignment="1"/>
    <xf numFmtId="4" fontId="21" fillId="0" borderId="2" xfId="0" applyNumberFormat="1" applyFont="1" applyBorder="1" applyAlignment="1" applyProtection="1">
      <protection locked="0"/>
    </xf>
    <xf numFmtId="0" fontId="21" fillId="0" borderId="0" xfId="0" applyFont="1" applyBorder="1" applyAlignment="1">
      <alignment horizontal="right"/>
    </xf>
    <xf numFmtId="0" fontId="21" fillId="0" borderId="0" xfId="0" applyFont="1" applyAlignment="1">
      <alignment horizontal="center"/>
    </xf>
    <xf numFmtId="4" fontId="21" fillId="0" borderId="0" xfId="0" applyNumberFormat="1" applyFont="1"/>
    <xf numFmtId="0" fontId="21" fillId="0" borderId="0" xfId="0" applyFont="1" applyFill="1" applyBorder="1" applyAlignment="1">
      <alignment horizontal="right" vertical="top" wrapText="1"/>
    </xf>
    <xf numFmtId="0" fontId="21" fillId="0" borderId="0" xfId="0" applyFont="1" applyFill="1" applyBorder="1"/>
    <xf numFmtId="0" fontId="0" fillId="0" borderId="0" xfId="0" applyAlignment="1" applyProtection="1">
      <alignment horizontal="center" vertical="center"/>
    </xf>
    <xf numFmtId="0" fontId="0" fillId="3" borderId="2" xfId="0" applyFill="1" applyBorder="1" applyProtection="1"/>
    <xf numFmtId="0" fontId="14" fillId="0" borderId="0" xfId="0" applyFont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24" xfId="0" applyBorder="1"/>
    <xf numFmtId="0" fontId="0" fillId="0" borderId="0" xfId="0" applyFill="1" applyAlignment="1" applyProtection="1">
      <alignment vertical="center"/>
      <protection locked="0"/>
    </xf>
    <xf numFmtId="0" fontId="27" fillId="0" borderId="0" xfId="0" applyFont="1" applyAlignment="1">
      <alignment horizontal="right"/>
    </xf>
    <xf numFmtId="4" fontId="27" fillId="0" borderId="0" xfId="0" applyNumberFormat="1" applyFont="1"/>
    <xf numFmtId="0" fontId="27" fillId="0" borderId="0" xfId="0" applyFont="1" applyAlignment="1">
      <alignment horizontal="left"/>
    </xf>
    <xf numFmtId="0" fontId="21" fillId="0" borderId="0" xfId="0" applyFont="1" applyBorder="1" applyAlignment="1" applyProtection="1">
      <alignment horizontal="center"/>
      <protection locked="0"/>
    </xf>
    <xf numFmtId="0" fontId="21" fillId="0" borderId="1" xfId="0" applyFont="1" applyFill="1" applyBorder="1"/>
    <xf numFmtId="0" fontId="28" fillId="0" borderId="0" xfId="0" applyFont="1"/>
    <xf numFmtId="4" fontId="22" fillId="4" borderId="24" xfId="0" applyNumberFormat="1" applyFont="1" applyFill="1" applyBorder="1" applyAlignment="1">
      <alignment horizontal="center" vertical="center" wrapText="1"/>
    </xf>
    <xf numFmtId="4" fontId="22" fillId="4" borderId="23" xfId="0" applyNumberFormat="1" applyFont="1" applyFill="1" applyBorder="1" applyAlignment="1">
      <alignment horizontal="center" vertical="center" wrapText="1"/>
    </xf>
    <xf numFmtId="4" fontId="22" fillId="4" borderId="25" xfId="0" applyNumberFormat="1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center" vertical="center" textRotation="90" wrapText="1"/>
    </xf>
    <xf numFmtId="0" fontId="14" fillId="4" borderId="27" xfId="0" applyFont="1" applyFill="1" applyBorder="1" applyAlignment="1">
      <alignment horizontal="center" vertical="center" textRotation="90" wrapText="1"/>
    </xf>
    <xf numFmtId="0" fontId="14" fillId="4" borderId="5" xfId="0" applyFont="1" applyFill="1" applyBorder="1" applyAlignment="1">
      <alignment horizontal="center" vertical="center" textRotation="90" wrapText="1"/>
    </xf>
    <xf numFmtId="4" fontId="21" fillId="0" borderId="17" xfId="0" applyNumberFormat="1" applyFont="1" applyBorder="1" applyAlignment="1">
      <alignment horizontal="center" vertical="center"/>
    </xf>
    <xf numFmtId="4" fontId="21" fillId="0" borderId="6" xfId="0" applyNumberFormat="1" applyFont="1" applyBorder="1" applyAlignment="1">
      <alignment horizontal="center" vertical="center"/>
    </xf>
    <xf numFmtId="4" fontId="21" fillId="0" borderId="23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4" fontId="21" fillId="0" borderId="0" xfId="0" applyNumberFormat="1" applyFont="1" applyBorder="1" applyAlignment="1"/>
    <xf numFmtId="4" fontId="21" fillId="0" borderId="0" xfId="0" applyNumberFormat="1" applyFont="1" applyAlignment="1"/>
    <xf numFmtId="4" fontId="21" fillId="0" borderId="23" xfId="0" applyNumberFormat="1" applyFont="1" applyBorder="1" applyAlignment="1"/>
    <xf numFmtId="4" fontId="21" fillId="0" borderId="23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21" fillId="0" borderId="23" xfId="0" applyNumberFormat="1" applyFont="1" applyBorder="1" applyAlignment="1" applyProtection="1">
      <alignment horizontal="center"/>
      <protection locked="0"/>
    </xf>
    <xf numFmtId="0" fontId="21" fillId="0" borderId="23" xfId="0" applyFont="1" applyBorder="1" applyAlignment="1" applyProtection="1">
      <alignment horizontal="center"/>
      <protection locked="0"/>
    </xf>
    <xf numFmtId="0" fontId="21" fillId="0" borderId="17" xfId="0" applyFont="1" applyBorder="1" applyAlignment="1"/>
    <xf numFmtId="0" fontId="21" fillId="0" borderId="6" xfId="0" applyFont="1" applyBorder="1" applyAlignment="1"/>
    <xf numFmtId="4" fontId="4" fillId="0" borderId="17" xfId="0" applyNumberFormat="1" applyFont="1" applyFill="1" applyBorder="1" applyAlignment="1">
      <alignment horizontal="center" vertical="center" textRotation="90" wrapText="1"/>
    </xf>
    <xf numFmtId="4" fontId="21" fillId="0" borderId="6" xfId="0" applyNumberFormat="1" applyFont="1" applyBorder="1" applyAlignment="1"/>
    <xf numFmtId="4" fontId="21" fillId="0" borderId="7" xfId="0" applyNumberFormat="1" applyFont="1" applyBorder="1" applyAlignment="1"/>
    <xf numFmtId="0" fontId="4" fillId="4" borderId="26" xfId="0" applyFont="1" applyFill="1" applyBorder="1" applyAlignment="1">
      <alignment horizontal="center" vertical="center" textRotation="90" wrapText="1"/>
    </xf>
    <xf numFmtId="0" fontId="4" fillId="4" borderId="27" xfId="0" applyFont="1" applyFill="1" applyBorder="1" applyAlignment="1">
      <alignment horizontal="center" vertical="center" textRotation="90" wrapText="1"/>
    </xf>
    <xf numFmtId="0" fontId="4" fillId="4" borderId="5" xfId="0" applyFont="1" applyFill="1" applyBorder="1" applyAlignment="1">
      <alignment horizontal="center" vertical="center" textRotation="90" wrapText="1"/>
    </xf>
    <xf numFmtId="0" fontId="21" fillId="0" borderId="23" xfId="0" applyFont="1" applyBorder="1" applyAlignment="1"/>
    <xf numFmtId="0" fontId="23" fillId="4" borderId="17" xfId="0" applyFont="1" applyFill="1" applyBorder="1" applyAlignment="1">
      <alignment horizontal="right"/>
    </xf>
    <xf numFmtId="0" fontId="23" fillId="4" borderId="6" xfId="0" applyFont="1" applyFill="1" applyBorder="1" applyAlignment="1">
      <alignment horizontal="right"/>
    </xf>
    <xf numFmtId="4" fontId="21" fillId="0" borderId="0" xfId="0" applyNumberFormat="1" applyFont="1" applyBorder="1" applyAlignment="1">
      <alignment horizontal="center"/>
    </xf>
    <xf numFmtId="0" fontId="4" fillId="4" borderId="17" xfId="0" applyFont="1" applyFill="1" applyBorder="1" applyAlignment="1" applyProtection="1">
      <protection locked="0"/>
    </xf>
    <xf numFmtId="0" fontId="21" fillId="4" borderId="6" xfId="0" applyFont="1" applyFill="1" applyBorder="1" applyAlignment="1" applyProtection="1">
      <protection locked="0"/>
    </xf>
    <xf numFmtId="4" fontId="4" fillId="0" borderId="23" xfId="0" applyNumberFormat="1" applyFont="1" applyFill="1" applyBorder="1" applyAlignment="1">
      <alignment horizontal="center" vertical="center" textRotation="90" wrapText="1"/>
    </xf>
    <xf numFmtId="4" fontId="21" fillId="0" borderId="23" xfId="0" applyNumberFormat="1" applyFont="1" applyBorder="1" applyAlignment="1">
      <alignment wrapText="1"/>
    </xf>
    <xf numFmtId="0" fontId="4" fillId="4" borderId="5" xfId="0" applyFont="1" applyFill="1" applyBorder="1" applyAlignment="1"/>
    <xf numFmtId="0" fontId="26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0" fontId="4" fillId="0" borderId="24" xfId="0" applyNumberFormat="1" applyFont="1" applyBorder="1" applyAlignment="1">
      <alignment horizontal="center" vertical="center"/>
    </xf>
    <xf numFmtId="10" fontId="4" fillId="0" borderId="25" xfId="0" applyNumberFormat="1" applyFont="1" applyBorder="1" applyAlignment="1">
      <alignment horizontal="center" vertical="center"/>
    </xf>
    <xf numFmtId="10" fontId="4" fillId="0" borderId="16" xfId="0" applyNumberFormat="1" applyFont="1" applyBorder="1" applyAlignment="1">
      <alignment horizontal="center" vertical="center"/>
    </xf>
    <xf numFmtId="10" fontId="4" fillId="0" borderId="15" xfId="0" applyNumberFormat="1" applyFont="1" applyBorder="1" applyAlignment="1">
      <alignment horizontal="center" vertical="center"/>
    </xf>
    <xf numFmtId="10" fontId="4" fillId="0" borderId="3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/>
    </xf>
    <xf numFmtId="0" fontId="4" fillId="0" borderId="6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2" fontId="0" fillId="3" borderId="5" xfId="0" applyNumberFormat="1" applyFill="1" applyBorder="1" applyAlignment="1" applyProtection="1">
      <alignment horizontal="center"/>
    </xf>
    <xf numFmtId="0" fontId="20" fillId="0" borderId="5" xfId="0" applyFont="1" applyBorder="1" applyAlignment="1" applyProtection="1">
      <alignment horizontal="center" wrapText="1"/>
    </xf>
    <xf numFmtId="0" fontId="20" fillId="0" borderId="2" xfId="0" applyFont="1" applyBorder="1" applyAlignment="1" applyProtection="1">
      <alignment horizontal="center" wrapText="1"/>
    </xf>
    <xf numFmtId="2" fontId="0" fillId="2" borderId="2" xfId="0" applyNumberFormat="1" applyFill="1" applyBorder="1" applyAlignment="1" applyProtection="1">
      <alignment horizontal="center"/>
      <protection locked="0"/>
    </xf>
    <xf numFmtId="9" fontId="0" fillId="3" borderId="2" xfId="0" applyNumberFormat="1" applyFill="1" applyBorder="1" applyAlignment="1" applyProtection="1">
      <alignment horizontal="center"/>
    </xf>
    <xf numFmtId="0" fontId="10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center"/>
    </xf>
    <xf numFmtId="0" fontId="11" fillId="0" borderId="28" xfId="0" applyFont="1" applyFill="1" applyBorder="1" applyAlignment="1" applyProtection="1">
      <alignment horizontal="center" vertical="center" wrapText="1"/>
    </xf>
    <xf numFmtId="0" fontId="11" fillId="0" borderId="29" xfId="0" applyFont="1" applyFill="1" applyBorder="1" applyAlignment="1" applyProtection="1">
      <alignment horizontal="center" vertical="center" wrapText="1"/>
    </xf>
    <xf numFmtId="0" fontId="11" fillId="0" borderId="3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0" fontId="12" fillId="0" borderId="31" xfId="0" applyFont="1" applyBorder="1" applyAlignment="1" applyProtection="1">
      <alignment horizontal="center" vertical="center" wrapText="1"/>
    </xf>
    <xf numFmtId="0" fontId="11" fillId="0" borderId="32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0" fontId="10" fillId="0" borderId="16" xfId="0" applyFont="1" applyBorder="1" applyAlignment="1" applyProtection="1">
      <alignment horizontal="left" vertical="center" wrapText="1"/>
    </xf>
    <xf numFmtId="0" fontId="6" fillId="0" borderId="1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horizontal="center" vertical="center" wrapText="1"/>
    </xf>
    <xf numFmtId="0" fontId="0" fillId="0" borderId="23" xfId="0" applyBorder="1" applyAlignment="1" applyProtection="1"/>
    <xf numFmtId="0" fontId="0" fillId="0" borderId="25" xfId="0" applyBorder="1" applyAlignment="1" applyProtection="1"/>
    <xf numFmtId="0" fontId="0" fillId="0" borderId="16" xfId="0" applyBorder="1" applyAlignment="1" applyProtection="1"/>
    <xf numFmtId="0" fontId="0" fillId="0" borderId="0" xfId="0" applyAlignment="1" applyProtection="1"/>
    <xf numFmtId="0" fontId="0" fillId="0" borderId="15" xfId="0" applyBorder="1" applyAlignment="1" applyProtection="1"/>
    <xf numFmtId="0" fontId="0" fillId="0" borderId="3" xfId="0" applyBorder="1" applyAlignment="1" applyProtection="1"/>
    <xf numFmtId="0" fontId="0" fillId="0" borderId="1" xfId="0" applyBorder="1" applyAlignment="1" applyProtection="1"/>
    <xf numFmtId="0" fontId="0" fillId="0" borderId="4" xfId="0" applyBorder="1" applyAlignment="1" applyProtection="1"/>
    <xf numFmtId="0" fontId="6" fillId="0" borderId="3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11" fillId="0" borderId="18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31" xfId="0" applyFont="1" applyBorder="1" applyAlignment="1" applyProtection="1">
      <alignment horizontal="right" vertical="center"/>
    </xf>
    <xf numFmtId="4" fontId="15" fillId="3" borderId="33" xfId="0" applyNumberFormat="1" applyFont="1" applyFill="1" applyBorder="1" applyAlignment="1" applyProtection="1">
      <alignment horizontal="center"/>
    </xf>
    <xf numFmtId="4" fontId="15" fillId="3" borderId="34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6" fillId="0" borderId="17" xfId="0" applyFont="1" applyBorder="1" applyAlignment="1">
      <alignment horizontal="right" wrapText="1"/>
    </xf>
    <xf numFmtId="0" fontId="6" fillId="0" borderId="6" xfId="0" applyFont="1" applyBorder="1" applyAlignment="1">
      <alignment horizontal="right" wrapText="1"/>
    </xf>
    <xf numFmtId="0" fontId="6" fillId="0" borderId="7" xfId="0" applyFont="1" applyBorder="1" applyAlignment="1">
      <alignment horizontal="right" wrapText="1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0" fontId="4" fillId="2" borderId="17" xfId="0" applyNumberFormat="1" applyFont="1" applyFill="1" applyBorder="1" applyAlignment="1" applyProtection="1">
      <alignment horizontal="center" vertical="center"/>
      <protection locked="0"/>
    </xf>
    <xf numFmtId="10" fontId="4" fillId="2" borderId="6" xfId="0" applyNumberFormat="1" applyFont="1" applyFill="1" applyBorder="1" applyAlignment="1" applyProtection="1">
      <alignment horizontal="center" vertical="center"/>
      <protection locked="0"/>
    </xf>
    <xf numFmtId="10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 applyProtection="1">
      <alignment horizontal="center" vertical="center"/>
      <protection locked="0"/>
    </xf>
    <xf numFmtId="4" fontId="4" fillId="2" borderId="6" xfId="0" applyNumberFormat="1" applyFont="1" applyFill="1" applyBorder="1" applyAlignment="1" applyProtection="1">
      <alignment horizontal="center" vertical="center"/>
      <protection locked="0"/>
    </xf>
    <xf numFmtId="4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4" fontId="13" fillId="3" borderId="10" xfId="0" applyNumberFormat="1" applyFont="1" applyFill="1" applyBorder="1" applyAlignment="1" applyProtection="1">
      <alignment horizontal="center" vertical="center"/>
      <protection locked="0"/>
    </xf>
    <xf numFmtId="4" fontId="15" fillId="3" borderId="10" xfId="0" applyNumberFormat="1" applyFont="1" applyFill="1" applyBorder="1" applyAlignment="1">
      <alignment horizontal="center" vertical="center"/>
    </xf>
    <xf numFmtId="4" fontId="15" fillId="3" borderId="35" xfId="0" applyNumberFormat="1" applyFont="1" applyFill="1" applyBorder="1" applyAlignment="1">
      <alignment horizontal="center" vertical="center"/>
    </xf>
    <xf numFmtId="9" fontId="4" fillId="2" borderId="17" xfId="0" applyNumberFormat="1" applyFont="1" applyFill="1" applyBorder="1" applyAlignment="1" applyProtection="1">
      <alignment horizontal="center" vertical="center"/>
      <protection locked="0"/>
    </xf>
    <xf numFmtId="9" fontId="4" fillId="2" borderId="6" xfId="0" applyNumberFormat="1" applyFont="1" applyFill="1" applyBorder="1" applyAlignment="1" applyProtection="1">
      <alignment horizontal="center" vertical="center"/>
      <protection locked="0"/>
    </xf>
    <xf numFmtId="9" fontId="4" fillId="2" borderId="7" xfId="0" applyNumberFormat="1" applyFont="1" applyFill="1" applyBorder="1" applyAlignment="1" applyProtection="1">
      <alignment horizontal="center" vertical="center"/>
      <protection locked="0"/>
    </xf>
    <xf numFmtId="4" fontId="13" fillId="3" borderId="10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 applyProtection="1">
      <alignment horizontal="center" vertical="center"/>
    </xf>
    <xf numFmtId="4" fontId="4" fillId="2" borderId="6" xfId="0" applyNumberFormat="1" applyFont="1" applyFill="1" applyBorder="1" applyAlignment="1" applyProtection="1">
      <alignment horizontal="center" vertical="center"/>
    </xf>
    <xf numFmtId="4" fontId="4" fillId="2" borderId="7" xfId="0" applyNumberFormat="1" applyFont="1" applyFill="1" applyBorder="1" applyAlignment="1" applyProtection="1">
      <alignment horizontal="center" vertical="center"/>
    </xf>
  </cellXfs>
  <cellStyles count="2">
    <cellStyle name="Normale" xfId="0" builtinId="0"/>
    <cellStyle name="Valuta [0]" xfId="1" builtin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topLeftCell="A43" workbookViewId="0">
      <selection activeCell="A2" sqref="A2"/>
    </sheetView>
  </sheetViews>
  <sheetFormatPr defaultRowHeight="12.75"/>
  <cols>
    <col min="1" max="1" width="6.42578125" style="134" customWidth="1"/>
    <col min="2" max="2" width="15.28515625" style="134" customWidth="1"/>
    <col min="3" max="3" width="12.28515625" style="134" customWidth="1"/>
    <col min="4" max="4" width="3.85546875" style="156" customWidth="1"/>
    <col min="5" max="5" width="14.5703125" style="134" customWidth="1"/>
    <col min="6" max="6" width="3.7109375" style="156" customWidth="1"/>
    <col min="7" max="7" width="13" style="134" customWidth="1"/>
    <col min="8" max="8" width="3.7109375" style="156" customWidth="1"/>
    <col min="9" max="9" width="18.85546875" style="157" customWidth="1"/>
    <col min="10" max="10" width="13.5703125" style="134" customWidth="1"/>
    <col min="11" max="16384" width="9.140625" style="134"/>
  </cols>
  <sheetData>
    <row r="1" spans="1:9" ht="22.5" customHeight="1">
      <c r="A1" s="173" t="s">
        <v>145</v>
      </c>
      <c r="B1" s="174"/>
      <c r="C1" s="174"/>
      <c r="D1" s="174"/>
      <c r="E1" s="174"/>
      <c r="F1" s="174"/>
      <c r="G1" s="174"/>
      <c r="H1" s="174"/>
      <c r="I1" s="175"/>
    </row>
    <row r="2" spans="1:9">
      <c r="A2" s="135"/>
      <c r="B2" s="102" t="s">
        <v>91</v>
      </c>
      <c r="C2" s="103" t="s">
        <v>92</v>
      </c>
      <c r="D2" s="102"/>
      <c r="E2" s="102" t="s">
        <v>93</v>
      </c>
      <c r="F2" s="102"/>
      <c r="G2" s="102" t="s">
        <v>94</v>
      </c>
      <c r="H2" s="102"/>
      <c r="I2" s="121" t="s">
        <v>95</v>
      </c>
    </row>
    <row r="3" spans="1:9">
      <c r="A3" s="176" t="s">
        <v>96</v>
      </c>
      <c r="B3" s="179"/>
      <c r="C3" s="180"/>
      <c r="D3" s="180"/>
      <c r="E3" s="181"/>
      <c r="F3" s="180"/>
      <c r="G3" s="180"/>
      <c r="H3" s="180"/>
      <c r="I3" s="180"/>
    </row>
    <row r="4" spans="1:9">
      <c r="A4" s="177"/>
      <c r="B4" s="182" t="s">
        <v>103</v>
      </c>
      <c r="C4" s="135" t="s">
        <v>97</v>
      </c>
      <c r="D4" s="137" t="s">
        <v>13</v>
      </c>
      <c r="E4" s="127">
        <v>25.478960000000001</v>
      </c>
      <c r="F4" s="137" t="s">
        <v>23</v>
      </c>
      <c r="G4" s="138"/>
      <c r="H4" s="137" t="s">
        <v>13</v>
      </c>
      <c r="I4" s="139">
        <f>SUM(E4*G4)</f>
        <v>0</v>
      </c>
    </row>
    <row r="5" spans="1:9">
      <c r="A5" s="177"/>
      <c r="B5" s="182"/>
      <c r="C5" s="135" t="s">
        <v>98</v>
      </c>
      <c r="D5" s="137" t="s">
        <v>13</v>
      </c>
      <c r="E5" s="128">
        <v>20.38317</v>
      </c>
      <c r="F5" s="137" t="s">
        <v>23</v>
      </c>
      <c r="G5" s="138"/>
      <c r="H5" s="137" t="s">
        <v>13</v>
      </c>
      <c r="I5" s="139">
        <f t="shared" ref="I5:I24" si="0">SUM(E5*G5)</f>
        <v>0</v>
      </c>
    </row>
    <row r="6" spans="1:9">
      <c r="A6" s="177"/>
      <c r="B6" s="183"/>
      <c r="C6" s="140" t="s">
        <v>99</v>
      </c>
      <c r="D6" s="141" t="s">
        <v>13</v>
      </c>
      <c r="E6" s="129">
        <v>5.09579</v>
      </c>
      <c r="F6" s="141" t="s">
        <v>23</v>
      </c>
      <c r="G6" s="142"/>
      <c r="H6" s="141" t="s">
        <v>13</v>
      </c>
      <c r="I6" s="139">
        <f t="shared" si="0"/>
        <v>0</v>
      </c>
    </row>
    <row r="7" spans="1:9">
      <c r="A7" s="177"/>
      <c r="B7" s="184" t="s">
        <v>120</v>
      </c>
      <c r="C7" s="127" t="s">
        <v>97</v>
      </c>
      <c r="D7" s="143" t="s">
        <v>13</v>
      </c>
      <c r="E7" s="135">
        <v>25.478960000000001</v>
      </c>
      <c r="F7" s="143" t="s">
        <v>23</v>
      </c>
      <c r="G7" s="138"/>
      <c r="H7" s="143" t="s">
        <v>13</v>
      </c>
      <c r="I7" s="139">
        <f t="shared" si="0"/>
        <v>0</v>
      </c>
    </row>
    <row r="8" spans="1:9">
      <c r="A8" s="177"/>
      <c r="B8" s="182"/>
      <c r="C8" s="135" t="s">
        <v>98</v>
      </c>
      <c r="D8" s="137" t="s">
        <v>13</v>
      </c>
      <c r="E8" s="135">
        <v>25.478960000000001</v>
      </c>
      <c r="F8" s="137" t="s">
        <v>23</v>
      </c>
      <c r="G8" s="138"/>
      <c r="H8" s="137" t="s">
        <v>13</v>
      </c>
      <c r="I8" s="139">
        <f t="shared" si="0"/>
        <v>0</v>
      </c>
    </row>
    <row r="9" spans="1:9">
      <c r="A9" s="177"/>
      <c r="B9" s="183"/>
      <c r="C9" s="140" t="s">
        <v>99</v>
      </c>
      <c r="D9" s="141" t="s">
        <v>13</v>
      </c>
      <c r="E9" s="171">
        <v>10.19158</v>
      </c>
      <c r="F9" s="141" t="s">
        <v>23</v>
      </c>
      <c r="G9" s="142"/>
      <c r="H9" s="141" t="s">
        <v>13</v>
      </c>
      <c r="I9" s="139">
        <f t="shared" si="0"/>
        <v>0</v>
      </c>
    </row>
    <row r="10" spans="1:9">
      <c r="A10" s="177"/>
      <c r="B10" s="184" t="s">
        <v>143</v>
      </c>
      <c r="C10" s="127" t="s">
        <v>97</v>
      </c>
      <c r="D10" s="143" t="s">
        <v>13</v>
      </c>
      <c r="E10" s="135">
        <v>25.478960000000001</v>
      </c>
      <c r="F10" s="143" t="s">
        <v>23</v>
      </c>
      <c r="G10" s="138"/>
      <c r="H10" s="143" t="s">
        <v>13</v>
      </c>
      <c r="I10" s="139">
        <f>SUM(E10*G10)</f>
        <v>0</v>
      </c>
    </row>
    <row r="11" spans="1:9">
      <c r="A11" s="177"/>
      <c r="B11" s="182"/>
      <c r="C11" s="135" t="s">
        <v>98</v>
      </c>
      <c r="D11" s="137" t="s">
        <v>13</v>
      </c>
      <c r="E11" s="135">
        <v>25.478960000000001</v>
      </c>
      <c r="F11" s="137" t="s">
        <v>23</v>
      </c>
      <c r="G11" s="138"/>
      <c r="H11" s="137" t="s">
        <v>13</v>
      </c>
      <c r="I11" s="139">
        <f>SUM(E11*G11)</f>
        <v>0</v>
      </c>
    </row>
    <row r="12" spans="1:9">
      <c r="A12" s="177"/>
      <c r="B12" s="183"/>
      <c r="C12" s="140" t="s">
        <v>99</v>
      </c>
      <c r="D12" s="141" t="s">
        <v>13</v>
      </c>
      <c r="E12" s="159">
        <v>10.19158</v>
      </c>
      <c r="F12" s="141" t="s">
        <v>23</v>
      </c>
      <c r="G12" s="142"/>
      <c r="H12" s="141" t="s">
        <v>13</v>
      </c>
      <c r="I12" s="139">
        <f>SUM(E12*G12)</f>
        <v>0</v>
      </c>
    </row>
    <row r="13" spans="1:9">
      <c r="A13" s="177"/>
      <c r="B13" s="184" t="s">
        <v>121</v>
      </c>
      <c r="C13" s="127" t="s">
        <v>97</v>
      </c>
      <c r="D13" s="143" t="s">
        <v>13</v>
      </c>
      <c r="E13" s="127">
        <v>8.4342600000000001</v>
      </c>
      <c r="F13" s="143" t="s">
        <v>23</v>
      </c>
      <c r="G13" s="138"/>
      <c r="H13" s="143" t="s">
        <v>13</v>
      </c>
      <c r="I13" s="139">
        <f t="shared" si="0"/>
        <v>0</v>
      </c>
    </row>
    <row r="14" spans="1:9">
      <c r="A14" s="177"/>
      <c r="B14" s="182"/>
      <c r="C14" s="135" t="s">
        <v>98</v>
      </c>
      <c r="D14" s="137" t="s">
        <v>13</v>
      </c>
      <c r="E14" s="159">
        <v>6.74648</v>
      </c>
      <c r="F14" s="137" t="s">
        <v>23</v>
      </c>
      <c r="G14" s="138"/>
      <c r="H14" s="137" t="s">
        <v>13</v>
      </c>
      <c r="I14" s="139">
        <f t="shared" si="0"/>
        <v>0</v>
      </c>
    </row>
    <row r="15" spans="1:9">
      <c r="A15" s="177"/>
      <c r="B15" s="183"/>
      <c r="C15" s="140" t="s">
        <v>99</v>
      </c>
      <c r="D15" s="141" t="s">
        <v>13</v>
      </c>
      <c r="E15" s="140">
        <v>4.21739</v>
      </c>
      <c r="F15" s="141" t="s">
        <v>23</v>
      </c>
      <c r="G15" s="138"/>
      <c r="H15" s="141" t="s">
        <v>13</v>
      </c>
      <c r="I15" s="139">
        <f t="shared" si="0"/>
        <v>0</v>
      </c>
    </row>
    <row r="16" spans="1:9">
      <c r="A16" s="177"/>
      <c r="B16" s="184" t="s">
        <v>106</v>
      </c>
      <c r="C16" s="127" t="s">
        <v>97</v>
      </c>
      <c r="D16" s="143" t="s">
        <v>13</v>
      </c>
      <c r="E16" s="127">
        <v>8.4344300000000008</v>
      </c>
      <c r="F16" s="143" t="s">
        <v>23</v>
      </c>
      <c r="G16" s="144"/>
      <c r="H16" s="143" t="s">
        <v>13</v>
      </c>
      <c r="I16" s="139">
        <f t="shared" si="0"/>
        <v>0</v>
      </c>
    </row>
    <row r="17" spans="1:10">
      <c r="A17" s="177"/>
      <c r="B17" s="182"/>
      <c r="C17" s="135" t="s">
        <v>98</v>
      </c>
      <c r="D17" s="137" t="s">
        <v>13</v>
      </c>
      <c r="E17" s="159">
        <v>6.7469900000000003</v>
      </c>
      <c r="F17" s="137" t="s">
        <v>23</v>
      </c>
      <c r="G17" s="138"/>
      <c r="H17" s="137" t="s">
        <v>13</v>
      </c>
      <c r="I17" s="139">
        <f t="shared" si="0"/>
        <v>0</v>
      </c>
    </row>
    <row r="18" spans="1:10">
      <c r="A18" s="177"/>
      <c r="B18" s="183"/>
      <c r="C18" s="140" t="s">
        <v>99</v>
      </c>
      <c r="D18" s="141" t="s">
        <v>13</v>
      </c>
      <c r="E18" s="140">
        <v>4.2172099999999997</v>
      </c>
      <c r="F18" s="141" t="s">
        <v>23</v>
      </c>
      <c r="G18" s="138"/>
      <c r="H18" s="141" t="s">
        <v>13</v>
      </c>
      <c r="I18" s="139">
        <f t="shared" si="0"/>
        <v>0</v>
      </c>
    </row>
    <row r="19" spans="1:10">
      <c r="A19" s="177"/>
      <c r="B19" s="184" t="s">
        <v>108</v>
      </c>
      <c r="C19" s="127" t="s">
        <v>97</v>
      </c>
      <c r="D19" s="143" t="s">
        <v>13</v>
      </c>
      <c r="E19" s="127">
        <v>8.4342600000000001</v>
      </c>
      <c r="F19" s="143" t="s">
        <v>23</v>
      </c>
      <c r="G19" s="144"/>
      <c r="H19" s="143" t="s">
        <v>13</v>
      </c>
      <c r="I19" s="139">
        <f t="shared" si="0"/>
        <v>0</v>
      </c>
    </row>
    <row r="20" spans="1:10">
      <c r="A20" s="177"/>
      <c r="B20" s="182"/>
      <c r="C20" s="135" t="s">
        <v>98</v>
      </c>
      <c r="D20" s="137" t="s">
        <v>13</v>
      </c>
      <c r="E20" s="159">
        <v>6.7469900000000003</v>
      </c>
      <c r="F20" s="137" t="s">
        <v>23</v>
      </c>
      <c r="G20" s="138"/>
      <c r="H20" s="137" t="s">
        <v>13</v>
      </c>
      <c r="I20" s="139">
        <f t="shared" si="0"/>
        <v>0</v>
      </c>
    </row>
    <row r="21" spans="1:10">
      <c r="A21" s="177"/>
      <c r="B21" s="183"/>
      <c r="C21" s="140" t="s">
        <v>99</v>
      </c>
      <c r="D21" s="141" t="s">
        <v>13</v>
      </c>
      <c r="E21" s="140">
        <v>4.21739</v>
      </c>
      <c r="F21" s="141" t="s">
        <v>23</v>
      </c>
      <c r="G21" s="142"/>
      <c r="H21" s="141" t="s">
        <v>13</v>
      </c>
      <c r="I21" s="139">
        <f t="shared" si="0"/>
        <v>0</v>
      </c>
    </row>
    <row r="22" spans="1:10">
      <c r="A22" s="177"/>
      <c r="B22" s="184" t="s">
        <v>105</v>
      </c>
      <c r="C22" s="127" t="s">
        <v>97</v>
      </c>
      <c r="D22" s="143" t="s">
        <v>13</v>
      </c>
      <c r="E22" s="127">
        <v>14.05744</v>
      </c>
      <c r="F22" s="143" t="s">
        <v>23</v>
      </c>
      <c r="G22" s="138"/>
      <c r="H22" s="143" t="s">
        <v>13</v>
      </c>
      <c r="I22" s="139">
        <f t="shared" si="0"/>
        <v>0</v>
      </c>
    </row>
    <row r="23" spans="1:10">
      <c r="A23" s="177"/>
      <c r="B23" s="182"/>
      <c r="C23" s="135" t="s">
        <v>98</v>
      </c>
      <c r="D23" s="137" t="s">
        <v>13</v>
      </c>
      <c r="E23" s="159">
        <v>11.245329999999999</v>
      </c>
      <c r="F23" s="137" t="s">
        <v>23</v>
      </c>
      <c r="G23" s="138"/>
      <c r="H23" s="137" t="s">
        <v>13</v>
      </c>
      <c r="I23" s="139">
        <f t="shared" si="0"/>
        <v>0</v>
      </c>
    </row>
    <row r="24" spans="1:10">
      <c r="A24" s="178"/>
      <c r="B24" s="183"/>
      <c r="C24" s="140" t="s">
        <v>99</v>
      </c>
      <c r="D24" s="141" t="s">
        <v>13</v>
      </c>
      <c r="E24" s="140">
        <v>5.6231799999999996</v>
      </c>
      <c r="F24" s="141" t="s">
        <v>23</v>
      </c>
      <c r="G24" s="138"/>
      <c r="H24" s="141" t="s">
        <v>13</v>
      </c>
      <c r="I24" s="139">
        <f t="shared" si="0"/>
        <v>0</v>
      </c>
      <c r="J24" s="167" t="s">
        <v>134</v>
      </c>
    </row>
    <row r="25" spans="1:10">
      <c r="A25" s="188"/>
      <c r="B25" s="188"/>
      <c r="C25" s="188"/>
      <c r="D25" s="189"/>
      <c r="E25" s="188"/>
      <c r="F25" s="189"/>
      <c r="G25" s="188"/>
      <c r="H25" s="189"/>
      <c r="I25" s="186"/>
      <c r="J25" s="168">
        <f>SUM(I4:I24)</f>
        <v>0</v>
      </c>
    </row>
    <row r="26" spans="1:10">
      <c r="B26" s="102" t="s">
        <v>91</v>
      </c>
      <c r="C26" s="103" t="s">
        <v>92</v>
      </c>
      <c r="D26" s="102"/>
      <c r="E26" s="102" t="s">
        <v>93</v>
      </c>
      <c r="F26" s="102"/>
      <c r="G26" s="102" t="s">
        <v>94</v>
      </c>
      <c r="H26" s="102"/>
      <c r="I26" s="121" t="s">
        <v>95</v>
      </c>
    </row>
    <row r="27" spans="1:10">
      <c r="A27" s="176" t="s">
        <v>100</v>
      </c>
      <c r="B27" s="145"/>
      <c r="C27" s="145"/>
      <c r="D27" s="145"/>
      <c r="E27" s="145"/>
      <c r="F27" s="145"/>
      <c r="G27" s="146"/>
      <c r="H27" s="145"/>
      <c r="I27" s="136"/>
    </row>
    <row r="28" spans="1:10" ht="12.75" customHeight="1">
      <c r="A28" s="177"/>
      <c r="B28" s="182" t="s">
        <v>103</v>
      </c>
      <c r="C28" s="127" t="s">
        <v>97</v>
      </c>
      <c r="D28" s="143" t="s">
        <v>13</v>
      </c>
      <c r="E28" s="130">
        <v>33.239370000000001</v>
      </c>
      <c r="F28" s="143" t="s">
        <v>23</v>
      </c>
      <c r="G28" s="138"/>
      <c r="H28" s="143" t="s">
        <v>13</v>
      </c>
      <c r="I28" s="139">
        <f t="shared" ref="I28:I48" si="1">SUM(E28*G28)</f>
        <v>0</v>
      </c>
    </row>
    <row r="29" spans="1:10">
      <c r="A29" s="177"/>
      <c r="B29" s="182"/>
      <c r="C29" s="135" t="s">
        <v>98</v>
      </c>
      <c r="D29" s="137" t="s">
        <v>13</v>
      </c>
      <c r="E29" s="128">
        <v>26.59149</v>
      </c>
      <c r="F29" s="137" t="s">
        <v>23</v>
      </c>
      <c r="G29" s="138"/>
      <c r="H29" s="137" t="s">
        <v>13</v>
      </c>
      <c r="I29" s="139">
        <f t="shared" si="1"/>
        <v>0</v>
      </c>
    </row>
    <row r="30" spans="1:10">
      <c r="A30" s="177"/>
      <c r="B30" s="183"/>
      <c r="C30" s="140" t="s">
        <v>99</v>
      </c>
      <c r="D30" s="141" t="s">
        <v>13</v>
      </c>
      <c r="E30" s="129">
        <v>6.6478700000000002</v>
      </c>
      <c r="F30" s="141" t="s">
        <v>23</v>
      </c>
      <c r="G30" s="142"/>
      <c r="H30" s="141" t="s">
        <v>13</v>
      </c>
      <c r="I30" s="139">
        <f t="shared" si="1"/>
        <v>0</v>
      </c>
    </row>
    <row r="31" spans="1:10">
      <c r="A31" s="177"/>
      <c r="B31" s="184" t="s">
        <v>120</v>
      </c>
      <c r="C31" s="127" t="s">
        <v>97</v>
      </c>
      <c r="D31" s="143" t="s">
        <v>13</v>
      </c>
      <c r="E31" s="158">
        <v>33.239910000000002</v>
      </c>
      <c r="F31" s="143" t="s">
        <v>23</v>
      </c>
      <c r="G31" s="138"/>
      <c r="H31" s="143" t="s">
        <v>13</v>
      </c>
      <c r="I31" s="139">
        <f>SUM(E31*G31)</f>
        <v>0</v>
      </c>
    </row>
    <row r="32" spans="1:10">
      <c r="A32" s="177"/>
      <c r="B32" s="182"/>
      <c r="C32" s="135" t="s">
        <v>98</v>
      </c>
      <c r="D32" s="137" t="s">
        <v>13</v>
      </c>
      <c r="E32" s="158">
        <v>33.239910000000002</v>
      </c>
      <c r="F32" s="137" t="s">
        <v>23</v>
      </c>
      <c r="G32" s="138"/>
      <c r="H32" s="137" t="s">
        <v>13</v>
      </c>
      <c r="I32" s="139">
        <f>SUM(E32*G32)</f>
        <v>0</v>
      </c>
    </row>
    <row r="33" spans="1:10">
      <c r="A33" s="177"/>
      <c r="B33" s="183"/>
      <c r="C33" s="140" t="s">
        <v>99</v>
      </c>
      <c r="D33" s="141" t="s">
        <v>13</v>
      </c>
      <c r="E33" s="140">
        <v>13.295970000000001</v>
      </c>
      <c r="F33" s="141" t="s">
        <v>23</v>
      </c>
      <c r="G33" s="142"/>
      <c r="H33" s="141" t="s">
        <v>13</v>
      </c>
      <c r="I33" s="139">
        <f>SUM(E33*G33)</f>
        <v>0</v>
      </c>
    </row>
    <row r="34" spans="1:10" ht="12.75" customHeight="1">
      <c r="A34" s="177"/>
      <c r="B34" s="184" t="s">
        <v>143</v>
      </c>
      <c r="C34" s="127" t="s">
        <v>97</v>
      </c>
      <c r="D34" s="143" t="s">
        <v>13</v>
      </c>
      <c r="E34" s="158">
        <v>33.239910000000002</v>
      </c>
      <c r="F34" s="143" t="s">
        <v>23</v>
      </c>
      <c r="G34" s="138"/>
      <c r="H34" s="143" t="s">
        <v>13</v>
      </c>
      <c r="I34" s="139">
        <f t="shared" si="1"/>
        <v>0</v>
      </c>
    </row>
    <row r="35" spans="1:10">
      <c r="A35" s="177"/>
      <c r="B35" s="182"/>
      <c r="C35" s="135" t="s">
        <v>98</v>
      </c>
      <c r="D35" s="137" t="s">
        <v>13</v>
      </c>
      <c r="E35" s="158">
        <v>33.239910000000002</v>
      </c>
      <c r="F35" s="137" t="s">
        <v>23</v>
      </c>
      <c r="G35" s="138"/>
      <c r="H35" s="137" t="s">
        <v>13</v>
      </c>
      <c r="I35" s="139">
        <f t="shared" si="1"/>
        <v>0</v>
      </c>
    </row>
    <row r="36" spans="1:10">
      <c r="A36" s="177"/>
      <c r="B36" s="183"/>
      <c r="C36" s="140" t="s">
        <v>99</v>
      </c>
      <c r="D36" s="141" t="s">
        <v>13</v>
      </c>
      <c r="E36" s="140">
        <v>13.295970000000001</v>
      </c>
      <c r="F36" s="141" t="s">
        <v>23</v>
      </c>
      <c r="G36" s="142"/>
      <c r="H36" s="141" t="s">
        <v>13</v>
      </c>
      <c r="I36" s="139">
        <f t="shared" si="1"/>
        <v>0</v>
      </c>
    </row>
    <row r="37" spans="1:10" ht="12.75" customHeight="1">
      <c r="A37" s="177"/>
      <c r="B37" s="184" t="s">
        <v>121</v>
      </c>
      <c r="C37" s="127" t="s">
        <v>97</v>
      </c>
      <c r="D37" s="143" t="s">
        <v>13</v>
      </c>
      <c r="E37" s="127">
        <v>1.3180000000000001</v>
      </c>
      <c r="F37" s="143" t="s">
        <v>23</v>
      </c>
      <c r="G37" s="138"/>
      <c r="H37" s="143" t="s">
        <v>13</v>
      </c>
      <c r="I37" s="139">
        <f t="shared" si="1"/>
        <v>0</v>
      </c>
    </row>
    <row r="38" spans="1:10">
      <c r="A38" s="177"/>
      <c r="B38" s="182"/>
      <c r="C38" s="135" t="s">
        <v>98</v>
      </c>
      <c r="D38" s="137" t="s">
        <v>13</v>
      </c>
      <c r="E38" s="158">
        <v>1.05409</v>
      </c>
      <c r="F38" s="137" t="s">
        <v>23</v>
      </c>
      <c r="G38" s="138"/>
      <c r="H38" s="137" t="s">
        <v>13</v>
      </c>
      <c r="I38" s="139">
        <f t="shared" si="1"/>
        <v>0</v>
      </c>
    </row>
    <row r="39" spans="1:10">
      <c r="A39" s="177"/>
      <c r="B39" s="183"/>
      <c r="C39" s="140" t="s">
        <v>99</v>
      </c>
      <c r="D39" s="141" t="s">
        <v>13</v>
      </c>
      <c r="E39" s="140">
        <v>0.65847999999999995</v>
      </c>
      <c r="F39" s="141" t="s">
        <v>23</v>
      </c>
      <c r="G39" s="138"/>
      <c r="H39" s="141" t="s">
        <v>13</v>
      </c>
      <c r="I39" s="139">
        <f t="shared" si="1"/>
        <v>0</v>
      </c>
    </row>
    <row r="40" spans="1:10" ht="12.75" customHeight="1">
      <c r="A40" s="177"/>
      <c r="B40" s="184" t="s">
        <v>106</v>
      </c>
      <c r="C40" s="127" t="s">
        <v>97</v>
      </c>
      <c r="D40" s="143" t="s">
        <v>13</v>
      </c>
      <c r="E40" s="127">
        <v>1.3178799999999999</v>
      </c>
      <c r="F40" s="143" t="s">
        <v>23</v>
      </c>
      <c r="G40" s="144"/>
      <c r="H40" s="143" t="s">
        <v>13</v>
      </c>
      <c r="I40" s="139">
        <f t="shared" si="1"/>
        <v>0</v>
      </c>
    </row>
    <row r="41" spans="1:10">
      <c r="A41" s="177"/>
      <c r="B41" s="182"/>
      <c r="C41" s="135" t="s">
        <v>98</v>
      </c>
      <c r="D41" s="137" t="s">
        <v>13</v>
      </c>
      <c r="E41" s="159">
        <v>1.05409</v>
      </c>
      <c r="F41" s="137" t="s">
        <v>23</v>
      </c>
      <c r="G41" s="138"/>
      <c r="H41" s="137" t="s">
        <v>13</v>
      </c>
      <c r="I41" s="139">
        <f t="shared" si="1"/>
        <v>0</v>
      </c>
    </row>
    <row r="42" spans="1:10">
      <c r="A42" s="177"/>
      <c r="B42" s="183"/>
      <c r="C42" s="140" t="s">
        <v>99</v>
      </c>
      <c r="D42" s="141" t="s">
        <v>13</v>
      </c>
      <c r="E42" s="140">
        <v>0.65893999999999997</v>
      </c>
      <c r="F42" s="141" t="s">
        <v>23</v>
      </c>
      <c r="G42" s="138"/>
      <c r="H42" s="141" t="s">
        <v>13</v>
      </c>
      <c r="I42" s="139">
        <f t="shared" si="1"/>
        <v>0</v>
      </c>
    </row>
    <row r="43" spans="1:10" ht="12.75" customHeight="1">
      <c r="A43" s="177"/>
      <c r="B43" s="184" t="s">
        <v>122</v>
      </c>
      <c r="C43" s="127" t="s">
        <v>97</v>
      </c>
      <c r="D43" s="143" t="s">
        <v>13</v>
      </c>
      <c r="E43" s="127">
        <v>1.3180000000000001</v>
      </c>
      <c r="F43" s="143" t="s">
        <v>23</v>
      </c>
      <c r="G43" s="144"/>
      <c r="H43" s="143" t="s">
        <v>13</v>
      </c>
      <c r="I43" s="139">
        <f t="shared" si="1"/>
        <v>0</v>
      </c>
    </row>
    <row r="44" spans="1:10">
      <c r="A44" s="177"/>
      <c r="B44" s="182"/>
      <c r="C44" s="135" t="s">
        <v>98</v>
      </c>
      <c r="D44" s="137" t="s">
        <v>13</v>
      </c>
      <c r="E44" s="159">
        <v>1.05409</v>
      </c>
      <c r="F44" s="137" t="s">
        <v>23</v>
      </c>
      <c r="G44" s="138"/>
      <c r="H44" s="137" t="s">
        <v>13</v>
      </c>
      <c r="I44" s="139">
        <f t="shared" si="1"/>
        <v>0</v>
      </c>
    </row>
    <row r="45" spans="1:10">
      <c r="A45" s="177"/>
      <c r="B45" s="183"/>
      <c r="C45" s="140" t="s">
        <v>99</v>
      </c>
      <c r="D45" s="141" t="s">
        <v>13</v>
      </c>
      <c r="E45" s="140">
        <v>0.65847999999999995</v>
      </c>
      <c r="F45" s="141" t="s">
        <v>23</v>
      </c>
      <c r="G45" s="142"/>
      <c r="H45" s="141" t="s">
        <v>13</v>
      </c>
      <c r="I45" s="139">
        <f t="shared" si="1"/>
        <v>0</v>
      </c>
    </row>
    <row r="46" spans="1:10" ht="12.75" customHeight="1">
      <c r="A46" s="177"/>
      <c r="B46" s="184" t="s">
        <v>105</v>
      </c>
      <c r="C46" s="127" t="s">
        <v>97</v>
      </c>
      <c r="D46" s="143" t="s">
        <v>13</v>
      </c>
      <c r="E46" s="127">
        <v>2.1964899999999998</v>
      </c>
      <c r="F46" s="143" t="s">
        <v>23</v>
      </c>
      <c r="G46" s="138"/>
      <c r="H46" s="143" t="s">
        <v>13</v>
      </c>
      <c r="I46" s="139">
        <f t="shared" si="1"/>
        <v>0</v>
      </c>
    </row>
    <row r="47" spans="1:10">
      <c r="A47" s="177"/>
      <c r="B47" s="182"/>
      <c r="C47" s="135" t="s">
        <v>98</v>
      </c>
      <c r="D47" s="137" t="s">
        <v>13</v>
      </c>
      <c r="E47" s="159">
        <v>1.7575000000000001</v>
      </c>
      <c r="F47" s="137" t="s">
        <v>23</v>
      </c>
      <c r="G47" s="138"/>
      <c r="H47" s="137" t="s">
        <v>13</v>
      </c>
      <c r="I47" s="139">
        <f t="shared" si="1"/>
        <v>0</v>
      </c>
    </row>
    <row r="48" spans="1:10">
      <c r="A48" s="178"/>
      <c r="B48" s="183"/>
      <c r="C48" s="140" t="s">
        <v>99</v>
      </c>
      <c r="D48" s="141" t="s">
        <v>13</v>
      </c>
      <c r="E48" s="140">
        <v>0.87848999999999999</v>
      </c>
      <c r="F48" s="141" t="s">
        <v>23</v>
      </c>
      <c r="G48" s="138"/>
      <c r="H48" s="141" t="s">
        <v>13</v>
      </c>
      <c r="I48" s="139">
        <f t="shared" si="1"/>
        <v>0</v>
      </c>
      <c r="J48" s="169" t="s">
        <v>135</v>
      </c>
    </row>
    <row r="49" spans="1:10">
      <c r="A49" s="188"/>
      <c r="B49" s="188"/>
      <c r="C49" s="188"/>
      <c r="D49" s="189"/>
      <c r="E49" s="188"/>
      <c r="F49" s="189"/>
      <c r="G49" s="188"/>
      <c r="H49" s="189"/>
      <c r="I49" s="186"/>
      <c r="J49" s="168">
        <f>SUM(I28:I48)</f>
        <v>0</v>
      </c>
    </row>
    <row r="50" spans="1:10">
      <c r="B50" s="102" t="s">
        <v>91</v>
      </c>
      <c r="C50" s="103" t="s">
        <v>92</v>
      </c>
      <c r="D50" s="102"/>
      <c r="E50" s="190" t="s">
        <v>101</v>
      </c>
      <c r="F50" s="191"/>
      <c r="G50" s="192"/>
      <c r="H50" s="102"/>
      <c r="I50" s="121" t="s">
        <v>95</v>
      </c>
    </row>
    <row r="51" spans="1:10">
      <c r="A51" s="200" t="s">
        <v>102</v>
      </c>
      <c r="B51" s="184" t="s">
        <v>103</v>
      </c>
      <c r="C51" s="127" t="s">
        <v>97</v>
      </c>
      <c r="D51" s="143" t="s">
        <v>13</v>
      </c>
      <c r="E51" s="193"/>
      <c r="F51" s="194"/>
      <c r="G51" s="194"/>
      <c r="H51" s="143" t="s">
        <v>13</v>
      </c>
      <c r="I51" s="139">
        <f t="shared" ref="I51:I56" si="2">E51</f>
        <v>0</v>
      </c>
    </row>
    <row r="52" spans="1:10">
      <c r="A52" s="201"/>
      <c r="B52" s="183"/>
      <c r="C52" s="140" t="s">
        <v>104</v>
      </c>
      <c r="D52" s="141" t="s">
        <v>13</v>
      </c>
      <c r="E52" s="193"/>
      <c r="F52" s="194"/>
      <c r="G52" s="194"/>
      <c r="H52" s="141" t="s">
        <v>13</v>
      </c>
      <c r="I52" s="139">
        <f t="shared" si="2"/>
        <v>0</v>
      </c>
    </row>
    <row r="53" spans="1:10">
      <c r="A53" s="201"/>
      <c r="B53" s="184" t="s">
        <v>81</v>
      </c>
      <c r="C53" s="127" t="s">
        <v>97</v>
      </c>
      <c r="D53" s="143" t="s">
        <v>13</v>
      </c>
      <c r="E53" s="194"/>
      <c r="F53" s="194"/>
      <c r="G53" s="194"/>
      <c r="H53" s="143" t="s">
        <v>13</v>
      </c>
      <c r="I53" s="139">
        <f t="shared" si="2"/>
        <v>0</v>
      </c>
    </row>
    <row r="54" spans="1:10">
      <c r="A54" s="201"/>
      <c r="B54" s="183"/>
      <c r="C54" s="140" t="s">
        <v>104</v>
      </c>
      <c r="D54" s="141" t="s">
        <v>13</v>
      </c>
      <c r="E54" s="193"/>
      <c r="F54" s="194"/>
      <c r="G54" s="194"/>
      <c r="H54" s="141" t="s">
        <v>13</v>
      </c>
      <c r="I54" s="139">
        <f t="shared" si="2"/>
        <v>0</v>
      </c>
    </row>
    <row r="55" spans="1:10">
      <c r="A55" s="201"/>
      <c r="B55" s="184" t="s">
        <v>105</v>
      </c>
      <c r="C55" s="127" t="s">
        <v>97</v>
      </c>
      <c r="D55" s="143" t="s">
        <v>13</v>
      </c>
      <c r="E55" s="193"/>
      <c r="F55" s="194"/>
      <c r="G55" s="194"/>
      <c r="H55" s="143" t="s">
        <v>13</v>
      </c>
      <c r="I55" s="139">
        <f t="shared" si="2"/>
        <v>0</v>
      </c>
    </row>
    <row r="56" spans="1:10">
      <c r="A56" s="211"/>
      <c r="B56" s="183"/>
      <c r="C56" s="140" t="s">
        <v>104</v>
      </c>
      <c r="D56" s="141" t="s">
        <v>13</v>
      </c>
      <c r="E56" s="194"/>
      <c r="F56" s="194"/>
      <c r="G56" s="194"/>
      <c r="H56" s="141" t="s">
        <v>13</v>
      </c>
      <c r="I56" s="139">
        <f t="shared" si="2"/>
        <v>0</v>
      </c>
      <c r="J56" s="169" t="s">
        <v>136</v>
      </c>
    </row>
    <row r="57" spans="1:10">
      <c r="A57" s="188"/>
      <c r="B57" s="188"/>
      <c r="C57" s="188"/>
      <c r="D57" s="189"/>
      <c r="E57" s="188"/>
      <c r="F57" s="189"/>
      <c r="G57" s="188"/>
      <c r="H57" s="189"/>
      <c r="I57" s="186"/>
      <c r="J57" s="168">
        <f>SUM(I51:I56)</f>
        <v>0</v>
      </c>
    </row>
    <row r="58" spans="1:10">
      <c r="B58" s="102" t="s">
        <v>91</v>
      </c>
      <c r="C58" s="102" t="s">
        <v>93</v>
      </c>
      <c r="D58" s="102"/>
      <c r="E58" s="102" t="s">
        <v>94</v>
      </c>
      <c r="F58" s="102"/>
      <c r="G58" s="102" t="s">
        <v>137</v>
      </c>
      <c r="H58" s="102"/>
      <c r="I58" s="121" t="s">
        <v>95</v>
      </c>
    </row>
    <row r="59" spans="1:10" ht="12.75" customHeight="1">
      <c r="A59" s="200" t="s">
        <v>118</v>
      </c>
      <c r="B59" s="147" t="s">
        <v>106</v>
      </c>
      <c r="C59" s="119">
        <v>6.1974900000000002</v>
      </c>
      <c r="D59" s="141" t="s">
        <v>23</v>
      </c>
      <c r="E59" s="148"/>
      <c r="F59" s="141" t="s">
        <v>23</v>
      </c>
      <c r="G59" s="148"/>
      <c r="H59" s="141" t="s">
        <v>13</v>
      </c>
      <c r="I59" s="139">
        <f>SUM(E59*G59*C59)</f>
        <v>0</v>
      </c>
    </row>
    <row r="60" spans="1:10">
      <c r="A60" s="201"/>
      <c r="B60" s="147" t="s">
        <v>107</v>
      </c>
      <c r="C60" s="119">
        <v>6.1974900000000002</v>
      </c>
      <c r="D60" s="141" t="s">
        <v>23</v>
      </c>
      <c r="E60" s="148"/>
      <c r="F60" s="141" t="s">
        <v>23</v>
      </c>
      <c r="G60" s="148"/>
      <c r="H60" s="141" t="s">
        <v>13</v>
      </c>
      <c r="I60" s="139">
        <f>SUM(E60*G60*C60)</f>
        <v>0</v>
      </c>
    </row>
    <row r="61" spans="1:10">
      <c r="A61" s="202"/>
      <c r="B61" s="147" t="s">
        <v>108</v>
      </c>
      <c r="C61" s="119">
        <v>6.1974900000000002</v>
      </c>
      <c r="D61" s="141" t="s">
        <v>23</v>
      </c>
      <c r="E61" s="138"/>
      <c r="F61" s="141" t="s">
        <v>23</v>
      </c>
      <c r="G61" s="148"/>
      <c r="H61" s="141" t="s">
        <v>13</v>
      </c>
      <c r="I61" s="139">
        <f>SUM(E61*G61*C61)</f>
        <v>0</v>
      </c>
      <c r="J61" s="169" t="s">
        <v>144</v>
      </c>
    </row>
    <row r="62" spans="1:10">
      <c r="A62" s="197"/>
      <c r="B62" s="198"/>
      <c r="C62" s="198"/>
      <c r="D62" s="198"/>
      <c r="E62" s="198"/>
      <c r="F62" s="198"/>
      <c r="G62" s="198"/>
      <c r="H62" s="198"/>
      <c r="I62" s="199"/>
      <c r="J62" s="168">
        <f>SUM(I59:I61)</f>
        <v>0</v>
      </c>
    </row>
    <row r="63" spans="1:10">
      <c r="A63" s="209"/>
      <c r="B63" s="210"/>
      <c r="C63" s="210"/>
      <c r="D63" s="210"/>
      <c r="E63" s="210"/>
      <c r="F63" s="210"/>
      <c r="G63" s="210"/>
      <c r="H63" s="210"/>
      <c r="I63" s="210"/>
      <c r="J63" s="168"/>
    </row>
    <row r="64" spans="1:10">
      <c r="A64" s="126" t="s">
        <v>119</v>
      </c>
      <c r="B64" s="195" t="s">
        <v>116</v>
      </c>
      <c r="C64" s="196"/>
      <c r="D64" s="150"/>
      <c r="E64" s="151">
        <v>2123.75</v>
      </c>
      <c r="F64" s="150" t="s">
        <v>23</v>
      </c>
      <c r="G64" s="152"/>
      <c r="H64" s="150" t="s">
        <v>13</v>
      </c>
      <c r="I64" s="149">
        <f>SUM(E64*G64)</f>
        <v>0</v>
      </c>
    </row>
    <row r="65" spans="1:9">
      <c r="A65" s="186"/>
      <c r="B65" s="186"/>
      <c r="C65" s="186"/>
      <c r="D65" s="206"/>
      <c r="E65" s="186"/>
      <c r="F65" s="206"/>
      <c r="G65" s="186"/>
      <c r="H65" s="206"/>
      <c r="I65" s="186"/>
    </row>
    <row r="66" spans="1:9">
      <c r="A66" s="153"/>
      <c r="B66" s="207" t="s">
        <v>109</v>
      </c>
      <c r="C66" s="208"/>
      <c r="D66" s="208"/>
      <c r="E66" s="208"/>
      <c r="F66" s="208"/>
      <c r="G66" s="208"/>
      <c r="H66" s="170"/>
      <c r="I66" s="154"/>
    </row>
    <row r="67" spans="1:9">
      <c r="A67" s="186"/>
      <c r="B67" s="187"/>
      <c r="C67" s="187"/>
      <c r="D67" s="187"/>
      <c r="E67" s="187"/>
      <c r="F67" s="187"/>
      <c r="G67" s="187"/>
      <c r="H67" s="187"/>
      <c r="I67" s="187"/>
    </row>
    <row r="68" spans="1:9" ht="15.75">
      <c r="A68" s="204" t="s">
        <v>110</v>
      </c>
      <c r="B68" s="205"/>
      <c r="C68" s="205"/>
      <c r="D68" s="205"/>
      <c r="E68" s="205"/>
      <c r="F68" s="205"/>
      <c r="G68" s="205"/>
      <c r="H68" s="141" t="s">
        <v>13</v>
      </c>
      <c r="I68" s="122">
        <f>SUM((I4:I66))</f>
        <v>0</v>
      </c>
    </row>
    <row r="69" spans="1:9">
      <c r="A69" s="203"/>
      <c r="B69" s="203"/>
      <c r="C69" s="203"/>
      <c r="D69" s="203"/>
      <c r="E69" s="203"/>
      <c r="F69" s="203"/>
      <c r="G69" s="203"/>
      <c r="H69" s="137"/>
      <c r="I69" s="120"/>
    </row>
    <row r="70" spans="1:9">
      <c r="C70" s="188"/>
      <c r="D70" s="188"/>
      <c r="E70" s="188"/>
      <c r="F70" s="188"/>
      <c r="G70" s="188"/>
      <c r="H70" s="188"/>
      <c r="I70" s="188"/>
    </row>
    <row r="71" spans="1:9">
      <c r="B71" s="155" t="s">
        <v>111</v>
      </c>
      <c r="C71" s="186" t="s">
        <v>112</v>
      </c>
      <c r="D71" s="186"/>
      <c r="E71" s="186"/>
      <c r="F71" s="186"/>
      <c r="G71" s="186"/>
      <c r="H71" s="186"/>
      <c r="I71" s="186"/>
    </row>
    <row r="72" spans="1:9">
      <c r="C72" s="186" t="s">
        <v>113</v>
      </c>
      <c r="D72" s="186"/>
      <c r="E72" s="186"/>
      <c r="F72" s="186"/>
      <c r="G72" s="186"/>
      <c r="H72" s="186"/>
      <c r="I72" s="186"/>
    </row>
    <row r="73" spans="1:9">
      <c r="C73" s="186" t="s">
        <v>114</v>
      </c>
      <c r="D73" s="186"/>
      <c r="E73" s="186"/>
      <c r="F73" s="186"/>
      <c r="G73" s="186"/>
      <c r="H73" s="186"/>
      <c r="I73" s="186"/>
    </row>
    <row r="74" spans="1:9">
      <c r="C74" s="185" t="s">
        <v>138</v>
      </c>
      <c r="D74" s="185"/>
      <c r="E74" s="185"/>
      <c r="F74" s="185"/>
      <c r="G74" s="185"/>
      <c r="H74" s="185"/>
      <c r="I74" s="185"/>
    </row>
    <row r="75" spans="1:9">
      <c r="C75" s="134" t="s">
        <v>139</v>
      </c>
    </row>
    <row r="76" spans="1:9">
      <c r="C76" s="134" t="s">
        <v>140</v>
      </c>
    </row>
    <row r="77" spans="1:9">
      <c r="C77" s="134" t="s">
        <v>141</v>
      </c>
    </row>
    <row r="78" spans="1:9">
      <c r="C78" s="134" t="s">
        <v>142</v>
      </c>
    </row>
  </sheetData>
  <sheetProtection selectLockedCells="1"/>
  <mergeCells count="46">
    <mergeCell ref="A68:G68"/>
    <mergeCell ref="B55:B56"/>
    <mergeCell ref="A65:I65"/>
    <mergeCell ref="B66:G66"/>
    <mergeCell ref="E55:G55"/>
    <mergeCell ref="E56:G56"/>
    <mergeCell ref="A63:I63"/>
    <mergeCell ref="A51:A56"/>
    <mergeCell ref="B51:B52"/>
    <mergeCell ref="E51:G51"/>
    <mergeCell ref="A57:I57"/>
    <mergeCell ref="E53:G53"/>
    <mergeCell ref="C73:I73"/>
    <mergeCell ref="A69:G69"/>
    <mergeCell ref="C70:I70"/>
    <mergeCell ref="C71:I71"/>
    <mergeCell ref="C72:I72"/>
    <mergeCell ref="B46:B48"/>
    <mergeCell ref="E52:G52"/>
    <mergeCell ref="A27:A48"/>
    <mergeCell ref="B28:B30"/>
    <mergeCell ref="B43:B45"/>
    <mergeCell ref="C74:I74"/>
    <mergeCell ref="A67:I67"/>
    <mergeCell ref="A49:I49"/>
    <mergeCell ref="E50:G50"/>
    <mergeCell ref="B19:B21"/>
    <mergeCell ref="B22:B24"/>
    <mergeCell ref="A25:I25"/>
    <mergeCell ref="B31:B33"/>
    <mergeCell ref="B37:B39"/>
    <mergeCell ref="B40:B42"/>
    <mergeCell ref="B34:B36"/>
    <mergeCell ref="E54:G54"/>
    <mergeCell ref="B64:C64"/>
    <mergeCell ref="A62:I62"/>
    <mergeCell ref="A59:A61"/>
    <mergeCell ref="B53:B54"/>
    <mergeCell ref="A1:I1"/>
    <mergeCell ref="A3:A24"/>
    <mergeCell ref="B3:I3"/>
    <mergeCell ref="B4:B6"/>
    <mergeCell ref="B7:B9"/>
    <mergeCell ref="B13:B15"/>
    <mergeCell ref="B16:B18"/>
    <mergeCell ref="B10:B12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Header>&amp;CSPORTELLO UNICO  PER L'EDILIZIA E L'URBANISTICA
COMUNE DI BOMPORTO</oddHeader>
    <oddFooter>&amp;L&amp;F&amp;C&amp;A&amp;R&amp;D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0"/>
  <sheetViews>
    <sheetView tabSelected="1" zoomScale="90" zoomScaleNormal="90" workbookViewId="0">
      <selection activeCell="B3" sqref="B3"/>
    </sheetView>
  </sheetViews>
  <sheetFormatPr defaultRowHeight="12.75"/>
  <cols>
    <col min="1" max="1" width="46.140625" customWidth="1"/>
    <col min="2" max="2" width="14.140625" style="99" customWidth="1"/>
    <col min="3" max="3" width="9" style="38" customWidth="1"/>
    <col min="4" max="4" width="9.7109375" style="39" customWidth="1"/>
    <col min="5" max="5" width="9.28515625" style="40" customWidth="1"/>
    <col min="6" max="6" width="13" style="38" customWidth="1"/>
    <col min="7" max="7" width="7.28515625" customWidth="1"/>
  </cols>
  <sheetData>
    <row r="1" spans="1:9" s="92" customFormat="1" ht="51" customHeight="1">
      <c r="A1" s="100" t="s">
        <v>84</v>
      </c>
      <c r="B1" s="98" t="s">
        <v>88</v>
      </c>
      <c r="C1" s="93" t="s">
        <v>30</v>
      </c>
      <c r="D1" s="94" t="s">
        <v>28</v>
      </c>
      <c r="E1" s="95" t="s">
        <v>29</v>
      </c>
      <c r="F1" s="93" t="s">
        <v>80</v>
      </c>
    </row>
    <row r="2" spans="1:9">
      <c r="A2" s="104" t="s">
        <v>115</v>
      </c>
      <c r="B2" s="124">
        <v>772.36</v>
      </c>
      <c r="C2" s="38">
        <v>1</v>
      </c>
      <c r="D2" s="39">
        <f>SUM(B2*C2)</f>
        <v>772.36</v>
      </c>
      <c r="E2" s="40">
        <v>0</v>
      </c>
      <c r="F2" s="39">
        <f>SUM(D2*1)</f>
        <v>772.36</v>
      </c>
    </row>
    <row r="3" spans="1:9">
      <c r="A3" s="104"/>
      <c r="B3" s="123"/>
    </row>
    <row r="4" spans="1:9">
      <c r="A4" s="104" t="s">
        <v>81</v>
      </c>
      <c r="B4" s="124">
        <f>$B$2</f>
        <v>772.36</v>
      </c>
      <c r="C4" s="38">
        <v>0.9</v>
      </c>
      <c r="D4" s="39">
        <f>SUM(B4*C4)</f>
        <v>695.12400000000002</v>
      </c>
      <c r="E4" s="40">
        <v>0.5</v>
      </c>
      <c r="F4" s="39">
        <f>SUM(D4*E4)</f>
        <v>347.56200000000001</v>
      </c>
    </row>
    <row r="5" spans="1:9">
      <c r="A5" s="104" t="s">
        <v>82</v>
      </c>
      <c r="B5" s="124">
        <f>$B$2</f>
        <v>772.36</v>
      </c>
      <c r="C5" s="38">
        <v>0.8</v>
      </c>
      <c r="D5" s="39">
        <f>SUM(B5*C5)</f>
        <v>617.88800000000003</v>
      </c>
      <c r="E5" s="40">
        <v>0.5</v>
      </c>
      <c r="F5" s="39">
        <f>SUM(D5*E5)</f>
        <v>308.94400000000002</v>
      </c>
    </row>
    <row r="6" spans="1:9">
      <c r="A6" s="104" t="s">
        <v>83</v>
      </c>
      <c r="B6" s="124">
        <f>$B$2</f>
        <v>772.36</v>
      </c>
      <c r="C6" s="38">
        <v>1.1000000000000001</v>
      </c>
      <c r="D6" s="39">
        <f>SUM(B6*C6)</f>
        <v>849.59600000000012</v>
      </c>
      <c r="E6" s="40">
        <v>0.5</v>
      </c>
      <c r="F6" s="39">
        <f>SUM(D6*E6)</f>
        <v>424.79800000000006</v>
      </c>
    </row>
    <row r="10" spans="1:9">
      <c r="A10" s="105" t="s">
        <v>117</v>
      </c>
    </row>
    <row r="11" spans="1:9">
      <c r="C11" s="109"/>
      <c r="D11" s="109"/>
    </row>
    <row r="12" spans="1:9">
      <c r="A12" s="104"/>
      <c r="B12" s="110">
        <v>2123.75</v>
      </c>
      <c r="C12" s="125"/>
      <c r="D12" s="112"/>
    </row>
    <row r="13" spans="1:9">
      <c r="A13" s="113"/>
      <c r="B13" s="114"/>
      <c r="C13" s="111"/>
      <c r="D13" s="111"/>
    </row>
    <row r="15" spans="1:9" ht="15.75">
      <c r="A15" s="162" t="s">
        <v>124</v>
      </c>
    </row>
    <row r="16" spans="1:9">
      <c r="A16" s="165"/>
      <c r="B16" s="212" t="s">
        <v>128</v>
      </c>
      <c r="C16" s="212"/>
      <c r="D16" s="212"/>
      <c r="E16" s="212"/>
      <c r="F16" s="213" t="s">
        <v>129</v>
      </c>
      <c r="G16" s="213"/>
      <c r="H16" s="213"/>
      <c r="I16" s="213"/>
    </row>
    <row r="17" spans="1:14" ht="34.5" customHeight="1">
      <c r="A17" s="164"/>
      <c r="B17" s="214" t="s">
        <v>130</v>
      </c>
      <c r="C17" s="214"/>
      <c r="D17" s="214" t="s">
        <v>131</v>
      </c>
      <c r="E17" s="214"/>
      <c r="F17" s="214" t="s">
        <v>132</v>
      </c>
      <c r="G17" s="214"/>
      <c r="H17" s="214" t="s">
        <v>133</v>
      </c>
      <c r="I17" s="214"/>
    </row>
    <row r="18" spans="1:14">
      <c r="A18" s="163" t="s">
        <v>125</v>
      </c>
      <c r="B18" s="221">
        <v>7.1999999999999995E-2</v>
      </c>
      <c r="C18" s="221"/>
      <c r="D18" s="221">
        <v>8.1000000000000003E-2</v>
      </c>
      <c r="E18" s="221"/>
      <c r="F18" s="215">
        <v>0.1</v>
      </c>
      <c r="G18" s="216"/>
      <c r="H18" s="215">
        <v>0.1</v>
      </c>
      <c r="I18" s="216"/>
    </row>
    <row r="19" spans="1:14">
      <c r="A19" s="163" t="s">
        <v>126</v>
      </c>
      <c r="B19" s="221">
        <v>0.06</v>
      </c>
      <c r="C19" s="221"/>
      <c r="D19" s="221">
        <v>6.7500000000000004E-2</v>
      </c>
      <c r="E19" s="221"/>
      <c r="F19" s="217"/>
      <c r="G19" s="218"/>
      <c r="H19" s="217"/>
      <c r="I19" s="218"/>
    </row>
    <row r="20" spans="1:14">
      <c r="A20" s="163" t="s">
        <v>127</v>
      </c>
      <c r="B20" s="221">
        <v>0.05</v>
      </c>
      <c r="C20" s="221"/>
      <c r="D20" s="221">
        <v>5.6500000000000002E-2</v>
      </c>
      <c r="E20" s="221"/>
      <c r="F20" s="219"/>
      <c r="G20" s="220"/>
      <c r="H20" s="219"/>
      <c r="I20" s="220"/>
    </row>
    <row r="23" spans="1:14">
      <c r="B23" s="124"/>
    </row>
    <row r="30" spans="1:14" ht="15">
      <c r="N30" s="172"/>
    </row>
  </sheetData>
  <sheetProtection password="DC8B" sheet="1" objects="1" scenarios="1" selectLockedCells="1"/>
  <mergeCells count="14">
    <mergeCell ref="F18:G20"/>
    <mergeCell ref="H18:I20"/>
    <mergeCell ref="D19:E19"/>
    <mergeCell ref="B18:C18"/>
    <mergeCell ref="B19:C19"/>
    <mergeCell ref="B20:C20"/>
    <mergeCell ref="D18:E18"/>
    <mergeCell ref="D20:E20"/>
    <mergeCell ref="B16:E16"/>
    <mergeCell ref="F16:I16"/>
    <mergeCell ref="F17:G17"/>
    <mergeCell ref="H17:I17"/>
    <mergeCell ref="B17:C17"/>
    <mergeCell ref="D17:E17"/>
  </mergeCells>
  <phoneticPr fontId="0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&amp;CSPORTELLO UNICO ASSOCIATO PER L'EDILIZIA E L'URBANISTICA
SEDE OPERATIVA DI BOMPORTO</oddHeader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workbookViewId="0">
      <selection activeCell="D32" sqref="D32"/>
    </sheetView>
  </sheetViews>
  <sheetFormatPr defaultRowHeight="12.75"/>
  <cols>
    <col min="1" max="1" width="12.7109375" style="55" customWidth="1"/>
    <col min="2" max="2" width="11.85546875" style="55" customWidth="1"/>
    <col min="3" max="3" width="13.5703125" style="55" customWidth="1"/>
    <col min="4" max="4" width="17.28515625" style="55" customWidth="1"/>
    <col min="5" max="5" width="14" style="55" customWidth="1"/>
    <col min="6" max="6" width="16.140625" style="55" customWidth="1"/>
    <col min="7" max="7" width="13.85546875" style="55" customWidth="1"/>
    <col min="8" max="16384" width="9.140625" style="55"/>
  </cols>
  <sheetData>
    <row r="1" spans="1:7" s="160" customFormat="1" ht="24.95" customHeight="1">
      <c r="A1" s="225" t="s">
        <v>31</v>
      </c>
      <c r="B1" s="226"/>
      <c r="C1" s="226"/>
      <c r="D1" s="226"/>
      <c r="E1" s="226"/>
      <c r="F1" s="226"/>
      <c r="G1" s="227"/>
    </row>
    <row r="2" spans="1:7" ht="36">
      <c r="A2" s="41" t="s">
        <v>32</v>
      </c>
      <c r="B2" s="41" t="s">
        <v>33</v>
      </c>
      <c r="C2" s="41" t="s">
        <v>34</v>
      </c>
      <c r="D2" s="41" t="s">
        <v>35</v>
      </c>
      <c r="E2" s="42" t="s">
        <v>36</v>
      </c>
      <c r="F2" s="42" t="s">
        <v>37</v>
      </c>
      <c r="G2" s="43"/>
    </row>
    <row r="3" spans="1:7">
      <c r="A3" s="44"/>
      <c r="B3" s="45"/>
      <c r="C3" s="45"/>
      <c r="D3" s="45"/>
      <c r="E3" s="45"/>
      <c r="F3" s="45"/>
      <c r="G3" s="46"/>
    </row>
    <row r="4" spans="1:7" ht="15" customHeight="1">
      <c r="A4" s="47" t="s">
        <v>38</v>
      </c>
      <c r="B4" s="48"/>
      <c r="C4" s="116"/>
      <c r="D4" s="161">
        <f>IF(C9=0,0,C4/C9)</f>
        <v>0</v>
      </c>
      <c r="E4" s="49">
        <v>0</v>
      </c>
      <c r="F4" s="107">
        <f>E4*D4</f>
        <v>0</v>
      </c>
      <c r="G4" s="46"/>
    </row>
    <row r="5" spans="1:7" ht="15" customHeight="1">
      <c r="A5" s="50" t="s">
        <v>39</v>
      </c>
      <c r="B5" s="48"/>
      <c r="C5" s="116"/>
      <c r="D5" s="161">
        <f>IF(C9=0,0,C5/C9)</f>
        <v>0</v>
      </c>
      <c r="E5" s="49">
        <v>0.05</v>
      </c>
      <c r="F5" s="107">
        <f>E5*D5</f>
        <v>0</v>
      </c>
      <c r="G5" s="46"/>
    </row>
    <row r="6" spans="1:7" ht="15" customHeight="1">
      <c r="A6" s="50" t="s">
        <v>40</v>
      </c>
      <c r="B6" s="48"/>
      <c r="C6" s="116"/>
      <c r="D6" s="161">
        <f>IF(C9=0,0,C6/C9)</f>
        <v>0</v>
      </c>
      <c r="E6" s="49">
        <v>0.15</v>
      </c>
      <c r="F6" s="107">
        <f>E6*D6</f>
        <v>0</v>
      </c>
      <c r="G6" s="46"/>
    </row>
    <row r="7" spans="1:7" ht="15" customHeight="1">
      <c r="A7" s="50" t="s">
        <v>41</v>
      </c>
      <c r="B7" s="48"/>
      <c r="C7" s="116"/>
      <c r="D7" s="161">
        <f>IF(C9=0,0,C7/C9)</f>
        <v>0</v>
      </c>
      <c r="E7" s="49">
        <v>0.3</v>
      </c>
      <c r="F7" s="107">
        <f>E7*D7</f>
        <v>0</v>
      </c>
      <c r="G7" s="46"/>
    </row>
    <row r="8" spans="1:7" ht="15" customHeight="1">
      <c r="A8" s="50" t="s">
        <v>42</v>
      </c>
      <c r="B8" s="48"/>
      <c r="C8" s="116"/>
      <c r="D8" s="161">
        <f>IF(C9=0,0,C8/C9)</f>
        <v>0</v>
      </c>
      <c r="E8" s="49">
        <v>0.5</v>
      </c>
      <c r="F8" s="107">
        <f>E8*D8</f>
        <v>0</v>
      </c>
      <c r="G8" s="46"/>
    </row>
    <row r="9" spans="1:7" ht="15" customHeight="1">
      <c r="A9" s="51"/>
      <c r="B9" s="52" t="s">
        <v>43</v>
      </c>
      <c r="C9" s="117">
        <f>SUM(C4:C8)</f>
        <v>0</v>
      </c>
      <c r="D9" s="53"/>
      <c r="E9" s="53"/>
      <c r="F9" s="54" t="s">
        <v>44</v>
      </c>
      <c r="G9" s="107">
        <f>SUM(F4:F8)</f>
        <v>0</v>
      </c>
    </row>
    <row r="11" spans="1:7">
      <c r="A11" s="228" t="s">
        <v>45</v>
      </c>
      <c r="B11" s="229"/>
      <c r="C11" s="229"/>
      <c r="D11" s="229"/>
      <c r="E11" s="229"/>
      <c r="F11" s="229"/>
      <c r="G11" s="230"/>
    </row>
    <row r="12" spans="1:7" ht="15" customHeight="1">
      <c r="A12" s="56" t="s">
        <v>46</v>
      </c>
      <c r="B12" s="231">
        <f>C9</f>
        <v>0</v>
      </c>
      <c r="C12" s="231"/>
      <c r="D12" s="232" t="s">
        <v>47</v>
      </c>
      <c r="E12" s="232" t="s">
        <v>48</v>
      </c>
      <c r="F12" s="232" t="s">
        <v>49</v>
      </c>
      <c r="G12" s="46"/>
    </row>
    <row r="13" spans="1:7" ht="15" customHeight="1">
      <c r="A13" s="56" t="s">
        <v>50</v>
      </c>
      <c r="B13" s="234"/>
      <c r="C13" s="234"/>
      <c r="D13" s="233"/>
      <c r="E13" s="233"/>
      <c r="F13" s="233"/>
      <c r="G13" s="46"/>
    </row>
    <row r="14" spans="1:7" ht="15" customHeight="1">
      <c r="A14" s="56" t="s">
        <v>51</v>
      </c>
      <c r="B14" s="235">
        <f>IF(B12=0,0,B13/B12)</f>
        <v>0</v>
      </c>
      <c r="C14" s="235"/>
      <c r="D14" s="233"/>
      <c r="E14" s="233"/>
      <c r="F14" s="233"/>
      <c r="G14" s="46"/>
    </row>
    <row r="15" spans="1:7" ht="15" customHeight="1">
      <c r="A15" s="57"/>
      <c r="B15" s="58"/>
      <c r="C15" s="58"/>
      <c r="D15" s="59" t="s">
        <v>52</v>
      </c>
      <c r="E15" s="60">
        <f>IF(B14&lt;=0.5,1,0)</f>
        <v>1</v>
      </c>
      <c r="F15" s="61">
        <v>0</v>
      </c>
      <c r="G15" s="62"/>
    </row>
    <row r="16" spans="1:7" ht="15" customHeight="1">
      <c r="A16" s="57"/>
      <c r="B16" s="58"/>
      <c r="C16" s="58"/>
      <c r="D16" s="63" t="s">
        <v>53</v>
      </c>
      <c r="E16" s="60">
        <f>IF(B14&lt;=0.75,1,0)*IF(B14&gt;0.5,1,0)</f>
        <v>0</v>
      </c>
      <c r="F16" s="61">
        <v>0.1</v>
      </c>
      <c r="G16" s="62"/>
    </row>
    <row r="17" spans="1:7" ht="15" customHeight="1">
      <c r="A17" s="57"/>
      <c r="B17" s="58"/>
      <c r="C17" s="58"/>
      <c r="D17" s="63" t="s">
        <v>54</v>
      </c>
      <c r="E17" s="60">
        <f>IF(B14&lt;=1,1,0)*IF(B14&gt;0.75,1,0)</f>
        <v>0</v>
      </c>
      <c r="F17" s="61">
        <v>0.2</v>
      </c>
      <c r="G17" s="62"/>
    </row>
    <row r="18" spans="1:7" ht="15" customHeight="1">
      <c r="A18" s="57"/>
      <c r="B18" s="58"/>
      <c r="C18" s="58"/>
      <c r="D18" s="63" t="s">
        <v>55</v>
      </c>
      <c r="E18" s="60">
        <f>IF(B14&gt;1,1,0)</f>
        <v>0</v>
      </c>
      <c r="F18" s="61">
        <v>0.3</v>
      </c>
      <c r="G18" s="62"/>
    </row>
    <row r="19" spans="1:7" ht="15" customHeight="1">
      <c r="A19" s="51"/>
      <c r="B19" s="53"/>
      <c r="C19" s="53"/>
      <c r="D19" s="53"/>
      <c r="E19" s="53"/>
      <c r="F19" s="54" t="s">
        <v>56</v>
      </c>
      <c r="G19" s="107">
        <f>E15*F15+F16*E16+E17*F17+F18*E18</f>
        <v>0</v>
      </c>
    </row>
    <row r="21" spans="1:7" ht="30" customHeight="1">
      <c r="A21" s="64"/>
      <c r="B21" s="65"/>
      <c r="C21" s="66" t="s">
        <v>57</v>
      </c>
      <c r="D21" s="108">
        <f>G9+G19-0.00001</f>
        <v>-1.0000000000000001E-5</v>
      </c>
      <c r="E21" s="222" t="s">
        <v>58</v>
      </c>
      <c r="F21" s="222"/>
      <c r="G21" s="106">
        <f>IF(D21=-0.00001,0,FLOOR(D21*100,5))</f>
        <v>0</v>
      </c>
    </row>
    <row r="23" spans="1:7">
      <c r="A23" s="45"/>
      <c r="B23" s="45"/>
      <c r="C23" s="45"/>
      <c r="D23" s="45"/>
      <c r="E23" s="45"/>
      <c r="F23" s="45"/>
      <c r="G23" s="45"/>
    </row>
    <row r="24" spans="1:7">
      <c r="A24" s="223" t="s">
        <v>59</v>
      </c>
      <c r="B24" s="223"/>
      <c r="C24" s="223"/>
      <c r="D24" s="115">
        <f>B12</f>
        <v>0</v>
      </c>
      <c r="E24" s="224"/>
      <c r="F24" s="224"/>
      <c r="G24" s="224"/>
    </row>
    <row r="25" spans="1:7">
      <c r="A25" s="69"/>
      <c r="B25" s="69"/>
      <c r="C25" s="69"/>
      <c r="D25" s="45"/>
      <c r="E25" s="224"/>
      <c r="F25" s="224"/>
      <c r="G25" s="224"/>
    </row>
    <row r="26" spans="1:7">
      <c r="A26" s="223" t="s">
        <v>60</v>
      </c>
      <c r="B26" s="223"/>
      <c r="C26" s="223"/>
      <c r="D26" s="115">
        <f>B13</f>
        <v>0</v>
      </c>
      <c r="E26" s="236"/>
      <c r="F26" s="236"/>
      <c r="G26" s="236"/>
    </row>
    <row r="27" spans="1:7">
      <c r="A27" s="70"/>
      <c r="B27" s="70"/>
      <c r="C27" s="71"/>
      <c r="D27" s="72"/>
      <c r="E27" s="73"/>
      <c r="F27" s="73"/>
      <c r="G27" s="74"/>
    </row>
    <row r="28" spans="1:7">
      <c r="A28" s="223" t="s">
        <v>61</v>
      </c>
      <c r="B28" s="223"/>
      <c r="C28" s="223"/>
      <c r="D28" s="115">
        <f>D24+0.6*D26</f>
        <v>0</v>
      </c>
      <c r="E28" s="224" t="s">
        <v>90</v>
      </c>
      <c r="F28" s="224"/>
      <c r="G28" s="224"/>
    </row>
    <row r="29" spans="1:7">
      <c r="A29" s="67"/>
      <c r="B29" s="67"/>
      <c r="C29" s="67"/>
      <c r="D29" s="75"/>
      <c r="E29" s="68"/>
      <c r="F29" s="68"/>
      <c r="G29" s="68"/>
    </row>
    <row r="30" spans="1:7">
      <c r="A30" s="223" t="s">
        <v>62</v>
      </c>
      <c r="B30" s="223"/>
      <c r="C30" s="223"/>
      <c r="D30" s="76">
        <f>C41*(1+G21%)</f>
        <v>772.36</v>
      </c>
      <c r="E30" s="224" t="s">
        <v>63</v>
      </c>
      <c r="F30" s="224"/>
      <c r="G30" s="224"/>
    </row>
    <row r="31" spans="1:7">
      <c r="A31" s="67"/>
      <c r="B31" s="67"/>
      <c r="C31" s="67"/>
      <c r="D31" s="75"/>
      <c r="E31" s="77"/>
      <c r="F31" s="77"/>
      <c r="G31" s="77"/>
    </row>
    <row r="32" spans="1:7" ht="24.95" customHeight="1">
      <c r="A32" s="223" t="s">
        <v>64</v>
      </c>
      <c r="B32" s="223"/>
      <c r="C32" s="223"/>
      <c r="D32" s="78"/>
      <c r="E32" s="245" t="s">
        <v>123</v>
      </c>
      <c r="F32" s="224"/>
      <c r="G32" s="224"/>
    </row>
    <row r="33" spans="1:8">
      <c r="A33" s="67"/>
      <c r="B33" s="67"/>
      <c r="C33" s="67"/>
      <c r="D33" s="75"/>
      <c r="E33" s="77"/>
      <c r="F33" s="77"/>
      <c r="G33" s="77"/>
    </row>
    <row r="34" spans="1:8">
      <c r="A34" s="246" t="s">
        <v>65</v>
      </c>
      <c r="B34" s="247"/>
      <c r="C34" s="247"/>
      <c r="D34" s="247"/>
      <c r="E34" s="247"/>
      <c r="F34" s="247"/>
      <c r="G34" s="248"/>
    </row>
    <row r="35" spans="1:8" ht="15" customHeight="1">
      <c r="A35" s="249" t="s">
        <v>66</v>
      </c>
      <c r="B35" s="223"/>
      <c r="C35" s="223"/>
      <c r="D35" s="79"/>
      <c r="E35" s="250" t="s">
        <v>89</v>
      </c>
      <c r="F35" s="251"/>
      <c r="G35" s="252"/>
    </row>
    <row r="36" spans="1:8" ht="15" customHeight="1">
      <c r="A36" s="249" t="s">
        <v>67</v>
      </c>
      <c r="B36" s="223"/>
      <c r="C36" s="223"/>
      <c r="D36" s="79"/>
      <c r="E36" s="253"/>
      <c r="F36" s="254"/>
      <c r="G36" s="255"/>
      <c r="H36" s="132"/>
    </row>
    <row r="37" spans="1:8" ht="15" customHeight="1">
      <c r="A37" s="259" t="s">
        <v>68</v>
      </c>
      <c r="B37" s="260"/>
      <c r="C37" s="260"/>
      <c r="D37" s="79"/>
      <c r="E37" s="256"/>
      <c r="F37" s="257"/>
      <c r="G37" s="258"/>
    </row>
    <row r="38" spans="1:8" ht="13.5" thickBot="1">
      <c r="A38" s="80"/>
      <c r="B38" s="80"/>
      <c r="C38" s="81"/>
      <c r="D38" s="75"/>
      <c r="E38" s="75"/>
      <c r="F38" s="75"/>
      <c r="G38" s="58"/>
    </row>
    <row r="39" spans="1:8" ht="15">
      <c r="A39" s="238" t="s">
        <v>16</v>
      </c>
      <c r="B39" s="239"/>
      <c r="C39" s="239"/>
      <c r="D39" s="239"/>
      <c r="E39" s="239"/>
      <c r="F39" s="239"/>
      <c r="G39" s="240"/>
    </row>
    <row r="40" spans="1:8">
      <c r="A40" s="82"/>
      <c r="B40" s="83"/>
      <c r="C40" s="84" t="s">
        <v>69</v>
      </c>
      <c r="D40" s="84" t="s">
        <v>18</v>
      </c>
      <c r="E40" s="84" t="s">
        <v>19</v>
      </c>
      <c r="F40" s="241" t="s">
        <v>21</v>
      </c>
      <c r="G40" s="242"/>
    </row>
    <row r="41" spans="1:8" ht="15.75">
      <c r="A41" s="243" t="s">
        <v>70</v>
      </c>
      <c r="B41" s="244"/>
      <c r="C41" s="85">
        <f>COSTO!D2</f>
        <v>772.36</v>
      </c>
      <c r="D41" s="118">
        <f>IF((D35+D36+D37)&gt;D24*0.25,D28,D28+D35+D36+D37)</f>
        <v>0</v>
      </c>
      <c r="E41" s="86">
        <f>D32</f>
        <v>0</v>
      </c>
      <c r="F41" s="87" t="s">
        <v>13</v>
      </c>
      <c r="G41" s="88">
        <f>D30*D41*E41</f>
        <v>0</v>
      </c>
    </row>
    <row r="42" spans="1:8" ht="15.75">
      <c r="A42" s="243" t="s">
        <v>71</v>
      </c>
      <c r="B42" s="244"/>
      <c r="C42" s="85">
        <f>COSTO!D6</f>
        <v>849.59600000000012</v>
      </c>
      <c r="D42" s="118">
        <f>IF((D35+D36+D37)&gt;D24*0.25,D35,0)</f>
        <v>0</v>
      </c>
      <c r="E42" s="86">
        <v>0.1</v>
      </c>
      <c r="F42" s="87" t="s">
        <v>13</v>
      </c>
      <c r="G42" s="88">
        <f>C42*D42*E42</f>
        <v>0</v>
      </c>
    </row>
    <row r="43" spans="1:8" ht="15.75">
      <c r="A43" s="243" t="s">
        <v>72</v>
      </c>
      <c r="B43" s="244"/>
      <c r="C43" s="85">
        <f>COSTO!D4</f>
        <v>695.12400000000002</v>
      </c>
      <c r="D43" s="118">
        <f>IF((D35+D36+D37)&gt;D24*0.25,D36,0)</f>
        <v>0</v>
      </c>
      <c r="E43" s="86">
        <v>0.1</v>
      </c>
      <c r="F43" s="87" t="s">
        <v>13</v>
      </c>
      <c r="G43" s="88">
        <f>C43*D43*E43</f>
        <v>0</v>
      </c>
    </row>
    <row r="44" spans="1:8" ht="16.5" thickBot="1">
      <c r="A44" s="243" t="s">
        <v>73</v>
      </c>
      <c r="B44" s="244"/>
      <c r="C44" s="85">
        <f>COSTO!D5</f>
        <v>617.88800000000003</v>
      </c>
      <c r="D44" s="118">
        <f>IF((D35+D36+D37)&gt;D24*0.25,D37,0)</f>
        <v>0</v>
      </c>
      <c r="E44" s="86">
        <v>0.1</v>
      </c>
      <c r="F44" s="89" t="s">
        <v>13</v>
      </c>
      <c r="G44" s="90">
        <f>C44*D44*E44</f>
        <v>0</v>
      </c>
    </row>
    <row r="45" spans="1:8" ht="16.5" thickBot="1">
      <c r="A45" s="261" t="s">
        <v>74</v>
      </c>
      <c r="B45" s="262"/>
      <c r="C45" s="262"/>
      <c r="D45" s="262"/>
      <c r="E45" s="263"/>
      <c r="F45" s="264">
        <f>G41+G42+G43+G44</f>
        <v>0</v>
      </c>
      <c r="G45" s="265"/>
    </row>
    <row r="47" spans="1:8">
      <c r="A47" s="55" t="s">
        <v>75</v>
      </c>
      <c r="F47" s="237" t="s">
        <v>26</v>
      </c>
      <c r="G47" s="237"/>
    </row>
    <row r="48" spans="1:8">
      <c r="F48" s="237" t="s">
        <v>27</v>
      </c>
      <c r="G48" s="237"/>
    </row>
  </sheetData>
  <sheetProtection selectLockedCells="1"/>
  <mergeCells count="34">
    <mergeCell ref="F48:G48"/>
    <mergeCell ref="A43:B43"/>
    <mergeCell ref="A44:B44"/>
    <mergeCell ref="A45:E45"/>
    <mergeCell ref="F45:G45"/>
    <mergeCell ref="A28:C28"/>
    <mergeCell ref="E28:G28"/>
    <mergeCell ref="A30:C30"/>
    <mergeCell ref="E30:G30"/>
    <mergeCell ref="F47:G47"/>
    <mergeCell ref="A39:G39"/>
    <mergeCell ref="F40:G40"/>
    <mergeCell ref="A41:B41"/>
    <mergeCell ref="A42:B42"/>
    <mergeCell ref="A32:C32"/>
    <mergeCell ref="E32:G32"/>
    <mergeCell ref="A34:G34"/>
    <mergeCell ref="A35:C35"/>
    <mergeCell ref="E35:G37"/>
    <mergeCell ref="A36:C36"/>
    <mergeCell ref="A37:C37"/>
    <mergeCell ref="E21:F21"/>
    <mergeCell ref="A24:C24"/>
    <mergeCell ref="E24:G25"/>
    <mergeCell ref="A26:C26"/>
    <mergeCell ref="A1:G1"/>
    <mergeCell ref="A11:G11"/>
    <mergeCell ref="B12:C12"/>
    <mergeCell ref="D12:D14"/>
    <mergeCell ref="E12:E14"/>
    <mergeCell ref="F12:F14"/>
    <mergeCell ref="B13:C13"/>
    <mergeCell ref="B14:C14"/>
    <mergeCell ref="E26:G26"/>
  </mergeCells>
  <phoneticPr fontId="0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>
    <oddHeader>&amp;CSPORTELLO UNICO ASSOCIATO PER L'EDILIZIA E L'URBANISTICA
SEDE OPERATIVA DI BOMPORTO</oddHeader>
    <oddFooter>&amp;L&amp;F&amp;C&amp;A&amp;R&amp;D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L12" sqref="L12"/>
    </sheetView>
  </sheetViews>
  <sheetFormatPr defaultRowHeight="12.75"/>
  <cols>
    <col min="1" max="1" width="20.85546875" customWidth="1"/>
    <col min="2" max="11" width="5.28515625" customWidth="1"/>
    <col min="12" max="12" width="5.7109375" customWidth="1"/>
    <col min="13" max="13" width="13.7109375" customWidth="1"/>
  </cols>
  <sheetData>
    <row r="1" spans="1:13" ht="99.95" customHeight="1">
      <c r="A1" s="266" t="s">
        <v>76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67" t="s">
        <v>1</v>
      </c>
      <c r="B3" s="268"/>
      <c r="C3" s="190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>
      <c r="A4" s="269"/>
      <c r="B4" s="270"/>
      <c r="C4" s="2">
        <v>0.1</v>
      </c>
      <c r="D4" s="2">
        <v>0.2</v>
      </c>
      <c r="E4" s="2">
        <v>0.3</v>
      </c>
      <c r="F4" s="2">
        <v>0.4</v>
      </c>
      <c r="G4" s="2">
        <v>0.5</v>
      </c>
      <c r="H4" s="2">
        <v>0.6</v>
      </c>
      <c r="I4" s="2">
        <v>0.7</v>
      </c>
      <c r="J4" s="2">
        <v>0.8</v>
      </c>
      <c r="K4" s="2">
        <v>0.9</v>
      </c>
      <c r="L4" s="2">
        <v>1</v>
      </c>
      <c r="M4" s="3" t="s">
        <v>3</v>
      </c>
    </row>
    <row r="5" spans="1:13" ht="39.950000000000003" customHeight="1">
      <c r="A5" s="4" t="s">
        <v>4</v>
      </c>
      <c r="B5" s="5">
        <v>0.05</v>
      </c>
      <c r="C5" s="6"/>
      <c r="D5" s="6"/>
      <c r="E5" s="6"/>
      <c r="F5" s="6"/>
      <c r="G5" s="6"/>
      <c r="H5" s="6"/>
      <c r="I5" s="6"/>
      <c r="J5" s="6"/>
      <c r="K5" s="6"/>
      <c r="L5" s="6">
        <v>1</v>
      </c>
      <c r="M5" s="7">
        <f>B5*(C5*C4+D5*D4+E5*E4+F5*F4+G5*G4+H5*H4+I5*I4+J5*J4+K5*K4+L5*L4)</f>
        <v>0.05</v>
      </c>
    </row>
    <row r="6" spans="1:13" ht="39.950000000000003" customHeight="1">
      <c r="A6" s="4" t="s">
        <v>5</v>
      </c>
      <c r="B6" s="5">
        <v>0.2</v>
      </c>
      <c r="C6" s="6"/>
      <c r="D6" s="6"/>
      <c r="E6" s="6"/>
      <c r="F6" s="6"/>
      <c r="G6" s="6"/>
      <c r="H6" s="6"/>
      <c r="I6" s="6"/>
      <c r="J6" s="6"/>
      <c r="K6" s="6"/>
      <c r="L6" s="6">
        <v>1</v>
      </c>
      <c r="M6" s="7">
        <f>B6*(C6*C4+D6*D4+E6*E4+F6*F4+G6*G4+H6*H4+I6*I4+J6*J4+K6*K4+L6*L4)</f>
        <v>0.2</v>
      </c>
    </row>
    <row r="7" spans="1:13" ht="39.950000000000003" customHeight="1">
      <c r="A7" s="4" t="s">
        <v>6</v>
      </c>
      <c r="B7" s="5">
        <v>0.1</v>
      </c>
      <c r="C7" s="6"/>
      <c r="D7" s="6"/>
      <c r="E7" s="6"/>
      <c r="F7" s="6"/>
      <c r="G7" s="6"/>
      <c r="H7" s="6"/>
      <c r="I7" s="6"/>
      <c r="J7" s="6"/>
      <c r="K7" s="6"/>
      <c r="L7" s="6">
        <v>1</v>
      </c>
      <c r="M7" s="7">
        <f>B7*(C7*C4+D7*D4+E7*E4+F7*F4+G7*G4+H7*H4+I7*I4+J7*J4+K7*K4+L7*L4)</f>
        <v>0.1</v>
      </c>
    </row>
    <row r="8" spans="1:13" ht="39.950000000000003" customHeight="1">
      <c r="A8" s="4" t="s">
        <v>7</v>
      </c>
      <c r="B8" s="5">
        <v>0.05</v>
      </c>
      <c r="C8" s="6"/>
      <c r="D8" s="6"/>
      <c r="E8" s="6"/>
      <c r="F8" s="6"/>
      <c r="G8" s="6"/>
      <c r="H8" s="6"/>
      <c r="I8" s="6"/>
      <c r="J8" s="6"/>
      <c r="K8" s="6"/>
      <c r="L8" s="6">
        <v>1</v>
      </c>
      <c r="M8" s="7">
        <f>B8*(C8*C4+D8*D4+E8*E4+F8*F4+G8*G4+H8*H4+I8*I4+J8*J4+K8*K4+L8*L4)</f>
        <v>0.05</v>
      </c>
    </row>
    <row r="9" spans="1:13" ht="39.950000000000003" customHeight="1">
      <c r="A9" s="4" t="s">
        <v>8</v>
      </c>
      <c r="B9" s="5">
        <v>0.1</v>
      </c>
      <c r="C9" s="6"/>
      <c r="D9" s="6"/>
      <c r="E9" s="6"/>
      <c r="F9" s="6"/>
      <c r="G9" s="6"/>
      <c r="H9" s="6"/>
      <c r="I9" s="6"/>
      <c r="J9" s="6"/>
      <c r="K9" s="6"/>
      <c r="L9" s="6">
        <v>1</v>
      </c>
      <c r="M9" s="7">
        <f>B9*(C9*C4+D9*D4+E9*E4+F9*F4+G9*G4+H9*H4+I9*I4+J9*J4+K9*K4+L9*L4)</f>
        <v>0.1</v>
      </c>
    </row>
    <row r="10" spans="1:13">
      <c r="A10" s="8"/>
      <c r="B10" s="9"/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2"/>
    </row>
    <row r="11" spans="1:13">
      <c r="A11" s="271" t="s">
        <v>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3"/>
      <c r="M11" s="13">
        <f>SUM(M5:M10)</f>
        <v>0.5</v>
      </c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>
      <c r="A13" s="271" t="s">
        <v>10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3"/>
      <c r="M13" s="13">
        <f>SUM(M11*1)</f>
        <v>0.5</v>
      </c>
    </row>
    <row r="14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91"/>
    </row>
    <row r="15" spans="1:13">
      <c r="A15" s="271" t="s">
        <v>11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3"/>
      <c r="M15" s="13">
        <f>SUM(M11+M13)</f>
        <v>1</v>
      </c>
    </row>
    <row r="17" spans="1:13" ht="30" customHeight="1">
      <c r="A17" s="274" t="s">
        <v>77</v>
      </c>
      <c r="B17" s="275"/>
      <c r="C17" s="16" t="s">
        <v>13</v>
      </c>
      <c r="D17" s="284"/>
      <c r="E17" s="285"/>
      <c r="F17" s="286"/>
      <c r="G17" s="17" t="s">
        <v>86</v>
      </c>
      <c r="H17" s="279" t="s">
        <v>87</v>
      </c>
      <c r="I17" s="279"/>
      <c r="J17" s="279"/>
      <c r="K17" s="279"/>
      <c r="L17" s="279"/>
      <c r="M17" s="280"/>
    </row>
    <row r="18" spans="1:13">
      <c r="A18" s="18"/>
      <c r="B18" s="18"/>
      <c r="C18" s="19"/>
      <c r="D18" s="166"/>
      <c r="E18" s="166"/>
      <c r="F18" s="166"/>
      <c r="G18" s="18"/>
      <c r="H18" s="18"/>
      <c r="I18" s="18"/>
      <c r="J18" s="18"/>
      <c r="K18" s="18"/>
      <c r="L18" s="18"/>
      <c r="M18" s="18"/>
    </row>
    <row r="19" spans="1:13" ht="30" customHeight="1">
      <c r="A19" s="274" t="s">
        <v>15</v>
      </c>
      <c r="B19" s="275"/>
      <c r="C19" s="16" t="s">
        <v>13</v>
      </c>
      <c r="D19" s="276"/>
      <c r="E19" s="277"/>
      <c r="F19" s="278"/>
      <c r="G19" s="17"/>
      <c r="H19" s="279" t="s">
        <v>123</v>
      </c>
      <c r="I19" s="279"/>
      <c r="J19" s="279"/>
      <c r="K19" s="279"/>
      <c r="L19" s="279"/>
      <c r="M19" s="280"/>
    </row>
    <row r="20" spans="1:13" ht="13.5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20.100000000000001" customHeight="1">
      <c r="A21" s="281" t="s">
        <v>16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3"/>
    </row>
    <row r="22" spans="1:13">
      <c r="A22" s="21"/>
      <c r="B22" s="289" t="s">
        <v>17</v>
      </c>
      <c r="C22" s="289"/>
      <c r="D22" s="22"/>
      <c r="E22" s="289" t="s">
        <v>18</v>
      </c>
      <c r="F22" s="289"/>
      <c r="G22" s="22"/>
      <c r="H22" s="22" t="s">
        <v>19</v>
      </c>
      <c r="I22" s="22"/>
      <c r="J22" s="22" t="s">
        <v>20</v>
      </c>
      <c r="K22" s="23"/>
      <c r="L22" s="289" t="s">
        <v>21</v>
      </c>
      <c r="M22" s="290"/>
    </row>
    <row r="23" spans="1:13" ht="20.100000000000001" customHeight="1" thickBot="1">
      <c r="A23" s="24" t="s">
        <v>22</v>
      </c>
      <c r="B23" s="291">
        <f>COSTO!F2</f>
        <v>772.36</v>
      </c>
      <c r="C23" s="291"/>
      <c r="D23" s="25" t="s">
        <v>23</v>
      </c>
      <c r="E23" s="292">
        <f>D17</f>
        <v>0</v>
      </c>
      <c r="F23" s="292"/>
      <c r="G23" s="25" t="s">
        <v>23</v>
      </c>
      <c r="H23" s="26">
        <f>D19</f>
        <v>0</v>
      </c>
      <c r="I23" s="25" t="s">
        <v>23</v>
      </c>
      <c r="J23" s="27">
        <f>M15</f>
        <v>1</v>
      </c>
      <c r="K23" s="28" t="s">
        <v>13</v>
      </c>
      <c r="L23" s="293">
        <f>B23*E23*H23*J23</f>
        <v>0</v>
      </c>
      <c r="M23" s="294"/>
    </row>
    <row r="24" spans="1:13" ht="16.5" thickBot="1">
      <c r="A24" s="29"/>
      <c r="B24" s="29"/>
      <c r="C24" s="29"/>
      <c r="D24" s="29"/>
      <c r="E24" s="29"/>
      <c r="F24" s="29"/>
      <c r="G24" s="29"/>
      <c r="H24" s="29"/>
      <c r="I24" s="29"/>
      <c r="K24" s="33" t="s">
        <v>13</v>
      </c>
      <c r="L24" s="34" t="s">
        <v>24</v>
      </c>
      <c r="M24" s="35">
        <f>L23*1936.27</f>
        <v>0</v>
      </c>
    </row>
    <row r="25" spans="1:13" ht="15">
      <c r="A25" s="287"/>
      <c r="B25" s="287"/>
      <c r="C25" s="287"/>
      <c r="D25" s="287"/>
      <c r="E25" s="287"/>
    </row>
    <row r="27" spans="1:13">
      <c r="A27" t="s">
        <v>25</v>
      </c>
      <c r="H27" s="37"/>
      <c r="I27" s="288" t="s">
        <v>26</v>
      </c>
      <c r="J27" s="288"/>
      <c r="K27" s="288"/>
      <c r="L27" s="288"/>
      <c r="M27" s="36"/>
    </row>
    <row r="28" spans="1:13">
      <c r="H28" s="37"/>
      <c r="I28" s="288" t="s">
        <v>27</v>
      </c>
      <c r="J28" s="288"/>
      <c r="K28" s="288"/>
      <c r="L28" s="288"/>
      <c r="M28" s="36"/>
    </row>
    <row r="29" spans="1:13">
      <c r="H29" s="37"/>
      <c r="I29" s="37"/>
      <c r="J29" s="37"/>
      <c r="K29" s="37"/>
      <c r="L29" s="37"/>
      <c r="M29" s="37"/>
    </row>
    <row r="30" spans="1:13">
      <c r="H30" s="37"/>
      <c r="I30" s="37"/>
      <c r="J30" s="37"/>
      <c r="K30" s="37"/>
      <c r="L30" s="37"/>
      <c r="M30" s="37"/>
    </row>
    <row r="31" spans="1:13">
      <c r="H31" s="37"/>
      <c r="I31" s="37"/>
      <c r="J31" s="37"/>
      <c r="K31" s="37"/>
      <c r="L31" s="37"/>
      <c r="M31" s="37"/>
    </row>
    <row r="32" spans="1:13">
      <c r="H32" s="37"/>
      <c r="I32" s="37"/>
      <c r="J32" s="37"/>
      <c r="K32" s="37"/>
      <c r="L32" s="37"/>
      <c r="M32" s="37"/>
    </row>
    <row r="33" spans="8:13">
      <c r="H33" s="37"/>
      <c r="I33" s="37"/>
      <c r="J33" s="37"/>
      <c r="K33" s="37"/>
      <c r="L33" s="37"/>
      <c r="M33" s="37"/>
    </row>
    <row r="34" spans="8:13">
      <c r="I34" s="37"/>
      <c r="J34" s="37"/>
      <c r="K34" s="37"/>
      <c r="L34" s="37"/>
      <c r="M34" s="37"/>
    </row>
    <row r="35" spans="8:13">
      <c r="I35" s="37"/>
      <c r="J35" s="37"/>
      <c r="K35" s="37"/>
      <c r="L35" s="37"/>
      <c r="M35" s="37"/>
    </row>
  </sheetData>
  <sheetProtection password="C102" sheet="1" objects="1" scenarios="1"/>
  <mergeCells count="22">
    <mergeCell ref="A25:E25"/>
    <mergeCell ref="I27:L27"/>
    <mergeCell ref="I28:L28"/>
    <mergeCell ref="B22:C22"/>
    <mergeCell ref="E22:F22"/>
    <mergeCell ref="L22:M22"/>
    <mergeCell ref="B23:C23"/>
    <mergeCell ref="E23:F23"/>
    <mergeCell ref="L23:M23"/>
    <mergeCell ref="A21:M21"/>
    <mergeCell ref="A13:L13"/>
    <mergeCell ref="A15:L15"/>
    <mergeCell ref="A17:B17"/>
    <mergeCell ref="D17:F17"/>
    <mergeCell ref="H17:M17"/>
    <mergeCell ref="A1:M1"/>
    <mergeCell ref="A3:B4"/>
    <mergeCell ref="C3:M3"/>
    <mergeCell ref="A11:L11"/>
    <mergeCell ref="A19:B19"/>
    <mergeCell ref="D19:F19"/>
    <mergeCell ref="H19:M19"/>
  </mergeCells>
  <phoneticPr fontId="0" type="noConversion"/>
  <dataValidations count="1">
    <dataValidation type="whole" allowBlank="1" showInputMessage="1" showErrorMessage="1" sqref="C5:L9">
      <formula1>0</formula1>
      <formula2>1</formula2>
    </dataValidation>
  </dataValidations>
  <pageMargins left="0.75" right="0.75" top="1" bottom="1" header="0.5" footer="0.5"/>
  <pageSetup paperSize="9" scale="93" orientation="portrait" r:id="rId1"/>
  <headerFooter alignWithMargins="0">
    <oddHeader>&amp;CSPORTELLO UNICO ASSOCIATO PER L'EDILIZIA E L'URBANISTICA
SEDE OPERATIVA DI BOMPORTO</oddHeader>
    <oddFooter>&amp;L&amp;F&amp;C&amp;A&amp;R&amp;D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A4" workbookViewId="0">
      <selection activeCell="B23" sqref="B23:C23"/>
    </sheetView>
  </sheetViews>
  <sheetFormatPr defaultRowHeight="12.75"/>
  <cols>
    <col min="1" max="1" width="20.85546875" customWidth="1"/>
    <col min="2" max="2" width="6" customWidth="1"/>
    <col min="3" max="11" width="5.28515625" customWidth="1"/>
    <col min="12" max="12" width="5.7109375" customWidth="1"/>
    <col min="13" max="13" width="13.7109375" customWidth="1"/>
  </cols>
  <sheetData>
    <row r="1" spans="1:13" ht="99.95" customHeight="1">
      <c r="A1" s="266" t="s">
        <v>79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67" t="s">
        <v>1</v>
      </c>
      <c r="B3" s="268"/>
      <c r="C3" s="190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>
      <c r="A4" s="269"/>
      <c r="B4" s="270"/>
      <c r="C4" s="2">
        <v>0.1</v>
      </c>
      <c r="D4" s="2">
        <v>0.2</v>
      </c>
      <c r="E4" s="2">
        <v>0.3</v>
      </c>
      <c r="F4" s="2">
        <v>0.4</v>
      </c>
      <c r="G4" s="2">
        <v>0.5</v>
      </c>
      <c r="H4" s="2">
        <v>0.6</v>
      </c>
      <c r="I4" s="2">
        <v>0.7</v>
      </c>
      <c r="J4" s="2">
        <v>0.8</v>
      </c>
      <c r="K4" s="2">
        <v>0.9</v>
      </c>
      <c r="L4" s="2">
        <v>1</v>
      </c>
      <c r="M4" s="3" t="s">
        <v>3</v>
      </c>
    </row>
    <row r="5" spans="1:13" ht="39.950000000000003" customHeight="1">
      <c r="A5" s="4" t="s">
        <v>4</v>
      </c>
      <c r="B5" s="5">
        <v>0.05</v>
      </c>
      <c r="C5" s="6"/>
      <c r="D5" s="6"/>
      <c r="E5" s="6"/>
      <c r="F5" s="6"/>
      <c r="G5" s="6"/>
      <c r="H5" s="6"/>
      <c r="I5" s="6"/>
      <c r="J5" s="6"/>
      <c r="K5" s="6"/>
      <c r="L5" s="6"/>
      <c r="M5" s="7">
        <f>B5*(C5*C4+D5*D4+E5*E4+F5*F4+G5*G4+H5*H4+I5*I4+J5*J4+K5*K4+L5*L4)</f>
        <v>0</v>
      </c>
    </row>
    <row r="6" spans="1:13" ht="39.950000000000003" customHeight="1">
      <c r="A6" s="4" t="s">
        <v>5</v>
      </c>
      <c r="B6" s="5">
        <v>0.2</v>
      </c>
      <c r="C6" s="6"/>
      <c r="D6" s="6"/>
      <c r="E6" s="6"/>
      <c r="F6" s="6"/>
      <c r="G6" s="6"/>
      <c r="H6" s="6"/>
      <c r="I6" s="6"/>
      <c r="J6" s="6"/>
      <c r="K6" s="6"/>
      <c r="L6" s="6"/>
      <c r="M6" s="7">
        <f>B6*(C6*C4+D6*D4+E6*E4+F6*F4+G6*G4+H6*H4+I6*I4+J6*J4+K6*K4+L6*L4)</f>
        <v>0</v>
      </c>
    </row>
    <row r="7" spans="1:13" ht="39.950000000000003" customHeight="1">
      <c r="A7" s="4" t="s">
        <v>6</v>
      </c>
      <c r="B7" s="5">
        <v>0.1</v>
      </c>
      <c r="C7" s="6"/>
      <c r="D7" s="6"/>
      <c r="E7" s="6"/>
      <c r="F7" s="6"/>
      <c r="G7" s="6"/>
      <c r="H7" s="6"/>
      <c r="I7" s="6"/>
      <c r="J7" s="6"/>
      <c r="K7" s="6"/>
      <c r="L7" s="6"/>
      <c r="M7" s="7">
        <f>B7*(C7*C4+D7*D4+E7*E4+F7*F4+G7*G4+H7*H4+I7*I4+J7*J4+K7*K4+L7*L4)</f>
        <v>0</v>
      </c>
    </row>
    <row r="8" spans="1:13" ht="39.950000000000003" customHeight="1">
      <c r="A8" s="4" t="s">
        <v>7</v>
      </c>
      <c r="B8" s="5">
        <v>0.05</v>
      </c>
      <c r="C8" s="6"/>
      <c r="D8" s="6"/>
      <c r="E8" s="6"/>
      <c r="F8" s="6"/>
      <c r="G8" s="6"/>
      <c r="H8" s="6"/>
      <c r="I8" s="6"/>
      <c r="J8" s="6"/>
      <c r="K8" s="6"/>
      <c r="L8" s="6"/>
      <c r="M8" s="7">
        <f>B8*(C8*C4+D8*D4+E8*E4+F8*F4+G8*G4+H8*H4+I8*I4+J8*J4+K8*K4+L8*L4)</f>
        <v>0</v>
      </c>
    </row>
    <row r="9" spans="1:13" ht="39.950000000000003" customHeight="1">
      <c r="A9" s="4" t="s">
        <v>8</v>
      </c>
      <c r="B9" s="5">
        <v>0.1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f>B9*(C9*C4+D9*D4+E9*E4+F9*F4+G9*G4+H9*H4+I9*I4+J9*J4+K9*K4+L9*L4)</f>
        <v>0</v>
      </c>
    </row>
    <row r="10" spans="1:13">
      <c r="A10" s="8"/>
      <c r="B10" s="9"/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2"/>
    </row>
    <row r="11" spans="1:13">
      <c r="A11" s="271" t="s">
        <v>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3"/>
      <c r="M11" s="13">
        <f>SUM(M5:M10)</f>
        <v>0</v>
      </c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>
      <c r="A13" s="271" t="s">
        <v>10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3"/>
      <c r="M13" s="13">
        <f>SUM(M11*1)</f>
        <v>0</v>
      </c>
    </row>
    <row r="14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3">
      <c r="A15" s="271" t="s">
        <v>11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3"/>
      <c r="M15" s="13">
        <f>SUM(M11+M13)</f>
        <v>0</v>
      </c>
    </row>
    <row r="17" spans="1:13" ht="30" customHeight="1">
      <c r="A17" s="274" t="s">
        <v>12</v>
      </c>
      <c r="B17" s="275"/>
      <c r="C17" s="16" t="s">
        <v>13</v>
      </c>
      <c r="D17" s="284"/>
      <c r="E17" s="285"/>
      <c r="F17" s="286"/>
      <c r="G17" s="17" t="s">
        <v>86</v>
      </c>
      <c r="H17" s="279" t="s">
        <v>87</v>
      </c>
      <c r="I17" s="279"/>
      <c r="J17" s="279"/>
      <c r="K17" s="279"/>
      <c r="L17" s="279"/>
      <c r="M17" s="280"/>
    </row>
    <row r="18" spans="1:13">
      <c r="A18" s="18"/>
      <c r="B18" s="18"/>
      <c r="C18" s="19"/>
      <c r="D18" s="166"/>
      <c r="E18" s="166"/>
      <c r="F18" s="166"/>
      <c r="G18" s="18"/>
      <c r="H18" s="18"/>
      <c r="I18" s="18"/>
      <c r="J18" s="18"/>
      <c r="K18" s="18"/>
      <c r="L18" s="18"/>
      <c r="M18" s="18"/>
    </row>
    <row r="19" spans="1:13" ht="30" customHeight="1">
      <c r="A19" s="274" t="s">
        <v>15</v>
      </c>
      <c r="B19" s="275"/>
      <c r="C19" s="16" t="s">
        <v>13</v>
      </c>
      <c r="D19" s="295">
        <v>0.1</v>
      </c>
      <c r="E19" s="296"/>
      <c r="F19" s="297"/>
      <c r="G19" s="17"/>
      <c r="H19" s="279"/>
      <c r="I19" s="279"/>
      <c r="J19" s="279"/>
      <c r="K19" s="279"/>
      <c r="L19" s="279"/>
      <c r="M19" s="280"/>
    </row>
    <row r="20" spans="1:13" ht="13.5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15">
      <c r="A21" s="281" t="s">
        <v>16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3"/>
    </row>
    <row r="22" spans="1:13" ht="30" customHeight="1">
      <c r="A22" s="21"/>
      <c r="B22" s="289" t="s">
        <v>85</v>
      </c>
      <c r="C22" s="289"/>
      <c r="D22" s="22"/>
      <c r="E22" s="289" t="s">
        <v>18</v>
      </c>
      <c r="F22" s="289"/>
      <c r="G22" s="22"/>
      <c r="H22" s="22" t="s">
        <v>19</v>
      </c>
      <c r="I22" s="22"/>
      <c r="J22" s="22" t="s">
        <v>20</v>
      </c>
      <c r="K22" s="23"/>
      <c r="L22" s="289" t="s">
        <v>21</v>
      </c>
      <c r="M22" s="290"/>
    </row>
    <row r="23" spans="1:13" ht="20.100000000000001" customHeight="1" thickBot="1">
      <c r="A23" s="24" t="s">
        <v>22</v>
      </c>
      <c r="B23" s="291">
        <f>COSTO!F4</f>
        <v>347.56200000000001</v>
      </c>
      <c r="C23" s="291"/>
      <c r="D23" s="25" t="s">
        <v>23</v>
      </c>
      <c r="E23" s="298">
        <f>D17</f>
        <v>0</v>
      </c>
      <c r="F23" s="298"/>
      <c r="G23" s="25" t="s">
        <v>23</v>
      </c>
      <c r="H23" s="101">
        <f>D19</f>
        <v>0.1</v>
      </c>
      <c r="I23" s="25" t="s">
        <v>23</v>
      </c>
      <c r="J23" s="27">
        <f>M15</f>
        <v>0</v>
      </c>
      <c r="K23" s="28" t="s">
        <v>13</v>
      </c>
      <c r="L23" s="293">
        <f>B23*E23*H23*J23</f>
        <v>0</v>
      </c>
      <c r="M23" s="294"/>
    </row>
    <row r="24" spans="1:13" ht="13.5" thickBot="1">
      <c r="A24" s="29"/>
      <c r="B24" s="29"/>
      <c r="C24" s="29"/>
      <c r="D24" s="29"/>
      <c r="E24" s="29"/>
      <c r="F24" s="29"/>
      <c r="G24" s="29"/>
      <c r="H24" s="29"/>
      <c r="I24" s="29"/>
      <c r="L24" s="30"/>
      <c r="M24" s="30"/>
    </row>
    <row r="25" spans="1:13" ht="16.5" thickBot="1">
      <c r="A25" s="31"/>
      <c r="B25" s="31"/>
      <c r="C25" s="31"/>
      <c r="D25" s="31"/>
      <c r="E25" s="31"/>
      <c r="K25" s="32" t="s">
        <v>13</v>
      </c>
      <c r="L25" s="96" t="s">
        <v>24</v>
      </c>
      <c r="M25" s="131">
        <f>L23*1936.27</f>
        <v>0</v>
      </c>
    </row>
    <row r="26" spans="1:13">
      <c r="K26" s="36"/>
      <c r="L26" s="36"/>
      <c r="M26" s="36"/>
    </row>
    <row r="27" spans="1:13">
      <c r="A27" t="s">
        <v>25</v>
      </c>
      <c r="H27" s="37"/>
      <c r="I27" s="36" t="s">
        <v>26</v>
      </c>
      <c r="J27" s="36"/>
      <c r="K27" s="36"/>
      <c r="L27" s="36"/>
      <c r="M27" s="36"/>
    </row>
    <row r="28" spans="1:13">
      <c r="H28" s="37"/>
      <c r="I28" s="36" t="s">
        <v>27</v>
      </c>
      <c r="J28" s="36"/>
      <c r="K28" s="37"/>
      <c r="L28" s="37"/>
      <c r="M28" s="37"/>
    </row>
    <row r="29" spans="1:13">
      <c r="H29" s="37"/>
      <c r="I29" s="37"/>
      <c r="J29" s="37"/>
      <c r="K29" s="37"/>
      <c r="L29" s="37"/>
      <c r="M29" s="37"/>
    </row>
    <row r="30" spans="1:13">
      <c r="H30" s="37"/>
      <c r="I30" s="37"/>
      <c r="J30" s="37"/>
      <c r="K30" s="37"/>
      <c r="L30" s="37"/>
      <c r="M30" s="37"/>
    </row>
    <row r="31" spans="1:13">
      <c r="H31" s="37"/>
      <c r="I31" s="37"/>
      <c r="J31" s="37"/>
      <c r="K31" s="37"/>
      <c r="L31" s="37"/>
      <c r="M31" s="37"/>
    </row>
    <row r="32" spans="1:13">
      <c r="H32" s="37"/>
      <c r="I32" s="37"/>
      <c r="J32" s="37"/>
      <c r="K32" s="37"/>
      <c r="L32" s="37"/>
      <c r="M32" s="37"/>
    </row>
    <row r="33" spans="8:13">
      <c r="H33" s="37"/>
      <c r="I33" s="37"/>
      <c r="J33" s="37"/>
      <c r="K33" s="37"/>
      <c r="L33" s="37"/>
      <c r="M33" s="37"/>
    </row>
    <row r="34" spans="8:13">
      <c r="I34" s="37"/>
      <c r="J34" s="37"/>
      <c r="K34" s="37"/>
      <c r="L34" s="37"/>
      <c r="M34" s="37"/>
    </row>
    <row r="35" spans="8:13">
      <c r="I35" s="37"/>
      <c r="J35" s="37"/>
    </row>
  </sheetData>
  <sheetProtection password="C102" sheet="1" objects="1" scenarios="1"/>
  <mergeCells count="19">
    <mergeCell ref="B22:C22"/>
    <mergeCell ref="E22:F22"/>
    <mergeCell ref="L22:M22"/>
    <mergeCell ref="B23:C23"/>
    <mergeCell ref="E23:F23"/>
    <mergeCell ref="L23:M23"/>
    <mergeCell ref="A21:M21"/>
    <mergeCell ref="A13:L13"/>
    <mergeCell ref="A15:L15"/>
    <mergeCell ref="A17:B17"/>
    <mergeCell ref="D17:F17"/>
    <mergeCell ref="H17:M17"/>
    <mergeCell ref="A1:M1"/>
    <mergeCell ref="A3:B4"/>
    <mergeCell ref="C3:M3"/>
    <mergeCell ref="A11:L11"/>
    <mergeCell ref="A19:B19"/>
    <mergeCell ref="D19:F19"/>
    <mergeCell ref="H19:M19"/>
  </mergeCells>
  <phoneticPr fontId="0" type="noConversion"/>
  <dataValidations count="1">
    <dataValidation type="whole" allowBlank="1" showInputMessage="1" showErrorMessage="1" sqref="C5:L9">
      <formula1>0</formula1>
      <formula2>1</formula2>
    </dataValidation>
  </dataValidations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>&amp;CSPORTELLO UNICO ASSOCIATO PER L'EDILIZIA E L'URBANISTICA
SEDE OPERATIVA DI BOMPORTO</oddHeader>
    <oddFooter>&amp;L&amp;F&amp;C&amp;A&amp;R&amp;D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5"/>
  <sheetViews>
    <sheetView workbookViewId="0">
      <selection activeCell="L23" sqref="L23:M23"/>
    </sheetView>
  </sheetViews>
  <sheetFormatPr defaultRowHeight="12.75"/>
  <cols>
    <col min="1" max="1" width="20.85546875" customWidth="1"/>
    <col min="2" max="2" width="6" customWidth="1"/>
    <col min="3" max="11" width="5.28515625" customWidth="1"/>
    <col min="12" max="12" width="5.7109375" customWidth="1"/>
    <col min="13" max="13" width="13.7109375" customWidth="1"/>
  </cols>
  <sheetData>
    <row r="1" spans="1:14" ht="99.95" customHeight="1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132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4">
      <c r="A3" s="267" t="s">
        <v>1</v>
      </c>
      <c r="B3" s="268"/>
      <c r="C3" s="190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4">
      <c r="A4" s="269"/>
      <c r="B4" s="270"/>
      <c r="C4" s="2">
        <v>0.1</v>
      </c>
      <c r="D4" s="2">
        <v>0.2</v>
      </c>
      <c r="E4" s="2">
        <v>0.3</v>
      </c>
      <c r="F4" s="2">
        <v>0.4</v>
      </c>
      <c r="G4" s="2">
        <v>0.5</v>
      </c>
      <c r="H4" s="2">
        <v>0.6</v>
      </c>
      <c r="I4" s="2">
        <v>0.7</v>
      </c>
      <c r="J4" s="2">
        <v>0.8</v>
      </c>
      <c r="K4" s="2">
        <v>0.9</v>
      </c>
      <c r="L4" s="2">
        <v>1</v>
      </c>
      <c r="M4" s="3" t="s">
        <v>3</v>
      </c>
    </row>
    <row r="5" spans="1:14" ht="39.950000000000003" customHeight="1">
      <c r="A5" s="4" t="s">
        <v>4</v>
      </c>
      <c r="B5" s="5">
        <v>0.05</v>
      </c>
      <c r="C5" s="6"/>
      <c r="D5" s="6"/>
      <c r="E5" s="6"/>
      <c r="F5" s="6"/>
      <c r="G5" s="6"/>
      <c r="H5" s="6"/>
      <c r="I5" s="6"/>
      <c r="J5" s="6"/>
      <c r="K5" s="6"/>
      <c r="L5" s="6"/>
      <c r="M5" s="7">
        <f>B5*(C5*C4+D5*D4+E5*E4+F5*F4+G5*G4+H5*H4+I5*I4+J5*J4+K5*K4+L5*L4)</f>
        <v>0</v>
      </c>
    </row>
    <row r="6" spans="1:14" ht="39.950000000000003" customHeight="1">
      <c r="A6" s="4" t="s">
        <v>5</v>
      </c>
      <c r="B6" s="5">
        <v>0.2</v>
      </c>
      <c r="C6" s="6"/>
      <c r="D6" s="6"/>
      <c r="E6" s="6"/>
      <c r="F6" s="6"/>
      <c r="G6" s="6"/>
      <c r="H6" s="6"/>
      <c r="I6" s="6"/>
      <c r="J6" s="6"/>
      <c r="K6" s="6"/>
      <c r="L6" s="6"/>
      <c r="M6" s="7">
        <f>B6*(C6*C4+D6*D4+E6*E4+F6*F4+G6*G4+H6*H4+I6*I4+J6*J4+K6*K4+L6*L4)</f>
        <v>0</v>
      </c>
    </row>
    <row r="7" spans="1:14" ht="39.950000000000003" customHeight="1">
      <c r="A7" s="4" t="s">
        <v>6</v>
      </c>
      <c r="B7" s="5">
        <v>0.1</v>
      </c>
      <c r="C7" s="6"/>
      <c r="D7" s="6"/>
      <c r="E7" s="6"/>
      <c r="F7" s="6"/>
      <c r="G7" s="6"/>
      <c r="H7" s="6"/>
      <c r="I7" s="6"/>
      <c r="J7" s="6"/>
      <c r="K7" s="6"/>
      <c r="L7" s="6"/>
      <c r="M7" s="7">
        <f>B7*(C7*C4+D7*D4+E7*E4+F7*F4+G7*G4+H7*H4+I7*I4+J7*J4+K7*K4+L7*L4)</f>
        <v>0</v>
      </c>
    </row>
    <row r="8" spans="1:14" ht="39.950000000000003" customHeight="1">
      <c r="A8" s="4" t="s">
        <v>7</v>
      </c>
      <c r="B8" s="5">
        <v>0.05</v>
      </c>
      <c r="C8" s="6"/>
      <c r="D8" s="6"/>
      <c r="E8" s="6"/>
      <c r="F8" s="6"/>
      <c r="G8" s="6"/>
      <c r="H8" s="6"/>
      <c r="I8" s="6"/>
      <c r="J8" s="6"/>
      <c r="K8" s="6"/>
      <c r="L8" s="6">
        <v>1</v>
      </c>
      <c r="M8" s="7">
        <f>B8*(C8*C4+D8*D4+E8*E4+F8*F4+G8*G4+H8*H4+I8*I4+J8*J4+K8*K4+L8*L4)</f>
        <v>0.05</v>
      </c>
    </row>
    <row r="9" spans="1:14" ht="39.950000000000003" customHeight="1">
      <c r="A9" s="4" t="s">
        <v>8</v>
      </c>
      <c r="B9" s="5">
        <v>0.1</v>
      </c>
      <c r="C9" s="6"/>
      <c r="D9" s="6"/>
      <c r="E9" s="6"/>
      <c r="F9" s="6"/>
      <c r="G9" s="6"/>
      <c r="H9" s="6"/>
      <c r="I9" s="6"/>
      <c r="J9" s="6"/>
      <c r="K9" s="6"/>
      <c r="L9" s="6"/>
      <c r="M9" s="7">
        <f>B9*(C9*C4+D9*D4+E9*E4+F9*F4+G9*G4+H9*H4+I9*I4+J9*J4+K9*K4+L9*L4)</f>
        <v>0</v>
      </c>
    </row>
    <row r="10" spans="1:14">
      <c r="A10" s="8"/>
      <c r="B10" s="9"/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2"/>
    </row>
    <row r="11" spans="1:14">
      <c r="A11" s="271" t="s">
        <v>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3"/>
      <c r="M11" s="13">
        <f>SUM(M5:M10)</f>
        <v>0.05</v>
      </c>
    </row>
    <row r="12" spans="1:1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4">
      <c r="A13" s="271" t="s">
        <v>10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3"/>
      <c r="M13" s="13">
        <f>SUM(M11*1)</f>
        <v>0.05</v>
      </c>
    </row>
    <row r="14" spans="1:1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4">
      <c r="A15" s="271" t="s">
        <v>11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3"/>
      <c r="M15" s="13">
        <f>SUM(M11+M13)</f>
        <v>0.1</v>
      </c>
    </row>
    <row r="17" spans="1:13" ht="30" customHeight="1">
      <c r="A17" s="274" t="s">
        <v>12</v>
      </c>
      <c r="B17" s="275"/>
      <c r="C17" s="16" t="s">
        <v>13</v>
      </c>
      <c r="D17" s="284">
        <v>87.03</v>
      </c>
      <c r="E17" s="285"/>
      <c r="F17" s="286"/>
      <c r="G17" s="17" t="s">
        <v>14</v>
      </c>
      <c r="H17" s="279" t="s">
        <v>87</v>
      </c>
      <c r="I17" s="279"/>
      <c r="J17" s="279"/>
      <c r="K17" s="279"/>
      <c r="L17" s="279"/>
      <c r="M17" s="280"/>
    </row>
    <row r="18" spans="1:13">
      <c r="A18" s="18"/>
      <c r="B18" s="18"/>
      <c r="C18" s="19"/>
      <c r="D18" s="20"/>
      <c r="E18" s="20"/>
      <c r="F18" s="20"/>
      <c r="G18" s="18"/>
      <c r="H18" s="18"/>
      <c r="I18" s="18"/>
      <c r="J18" s="18"/>
      <c r="K18" s="18"/>
      <c r="L18" s="18"/>
      <c r="M18" s="18"/>
    </row>
    <row r="19" spans="1:13" ht="30" customHeight="1">
      <c r="A19" s="274" t="s">
        <v>15</v>
      </c>
      <c r="B19" s="275"/>
      <c r="C19" s="16" t="s">
        <v>13</v>
      </c>
      <c r="D19" s="295">
        <v>0.1</v>
      </c>
      <c r="E19" s="296"/>
      <c r="F19" s="297"/>
      <c r="G19" s="17"/>
      <c r="H19" s="279"/>
      <c r="I19" s="279"/>
      <c r="J19" s="279"/>
      <c r="K19" s="279"/>
      <c r="L19" s="279"/>
      <c r="M19" s="280"/>
    </row>
    <row r="20" spans="1:13" ht="13.5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15">
      <c r="A21" s="281" t="s">
        <v>16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3"/>
    </row>
    <row r="22" spans="1:13" ht="30" customHeight="1">
      <c r="A22" s="21"/>
      <c r="B22" s="289" t="s">
        <v>85</v>
      </c>
      <c r="C22" s="289"/>
      <c r="D22" s="22"/>
      <c r="E22" s="289" t="s">
        <v>18</v>
      </c>
      <c r="F22" s="289"/>
      <c r="G22" s="22"/>
      <c r="H22" s="22" t="s">
        <v>19</v>
      </c>
      <c r="I22" s="22"/>
      <c r="J22" s="22" t="s">
        <v>20</v>
      </c>
      <c r="K22" s="23"/>
      <c r="L22" s="289" t="s">
        <v>21</v>
      </c>
      <c r="M22" s="290"/>
    </row>
    <row r="23" spans="1:13" ht="16.5" thickBot="1">
      <c r="A23" s="24" t="s">
        <v>22</v>
      </c>
      <c r="B23" s="291">
        <f>COSTO!F5</f>
        <v>308.94400000000002</v>
      </c>
      <c r="C23" s="291"/>
      <c r="D23" s="25" t="s">
        <v>23</v>
      </c>
      <c r="E23" s="298">
        <f>D17</f>
        <v>87.03</v>
      </c>
      <c r="F23" s="298"/>
      <c r="G23" s="25" t="s">
        <v>23</v>
      </c>
      <c r="H23" s="101">
        <f>D19</f>
        <v>0.1</v>
      </c>
      <c r="I23" s="25" t="s">
        <v>23</v>
      </c>
      <c r="J23" s="27">
        <f>M15</f>
        <v>0.1</v>
      </c>
      <c r="K23" s="28" t="s">
        <v>13</v>
      </c>
      <c r="L23" s="293">
        <f>B23*E23*H23*J23</f>
        <v>268.87396320000011</v>
      </c>
      <c r="M23" s="294"/>
    </row>
    <row r="24" spans="1:13" ht="13.5" thickBot="1">
      <c r="A24" s="29"/>
      <c r="B24" s="29"/>
      <c r="C24" s="29"/>
      <c r="D24" s="29"/>
      <c r="E24" s="29"/>
      <c r="F24" s="29"/>
      <c r="G24" s="29"/>
      <c r="H24" s="29"/>
      <c r="I24" s="29"/>
      <c r="L24" s="30"/>
      <c r="M24" s="30"/>
    </row>
    <row r="25" spans="1:13" ht="16.5" thickBot="1">
      <c r="A25" s="31"/>
      <c r="B25" s="31"/>
      <c r="C25" s="31"/>
      <c r="D25" s="31"/>
      <c r="E25" s="31"/>
      <c r="K25" s="32" t="s">
        <v>13</v>
      </c>
      <c r="L25" s="97" t="s">
        <v>24</v>
      </c>
      <c r="M25" s="35">
        <f>L23*1936.27</f>
        <v>520612.58872526418</v>
      </c>
    </row>
    <row r="26" spans="1:13">
      <c r="K26" s="36"/>
      <c r="L26" s="36"/>
      <c r="M26" s="36"/>
    </row>
    <row r="27" spans="1:13">
      <c r="A27" t="s">
        <v>25</v>
      </c>
      <c r="H27" s="37"/>
      <c r="I27" s="36" t="s">
        <v>26</v>
      </c>
      <c r="J27" s="36"/>
      <c r="K27" s="36"/>
      <c r="L27" s="36"/>
      <c r="M27" s="36"/>
    </row>
    <row r="28" spans="1:13">
      <c r="H28" s="37"/>
      <c r="I28" s="36" t="s">
        <v>27</v>
      </c>
      <c r="J28" s="36"/>
      <c r="K28" s="37"/>
      <c r="L28" s="37"/>
      <c r="M28" s="37"/>
    </row>
    <row r="29" spans="1:13">
      <c r="H29" s="37"/>
      <c r="I29" s="37"/>
      <c r="J29" s="37"/>
      <c r="K29" s="37"/>
      <c r="L29" s="37"/>
      <c r="M29" s="37"/>
    </row>
    <row r="30" spans="1:13">
      <c r="H30" s="37"/>
      <c r="I30" s="37"/>
      <c r="J30" s="37"/>
      <c r="K30" s="37"/>
      <c r="L30" s="37"/>
      <c r="M30" s="37"/>
    </row>
    <row r="31" spans="1:13">
      <c r="H31" s="37"/>
      <c r="I31" s="37"/>
      <c r="J31" s="37"/>
      <c r="K31" s="37"/>
      <c r="L31" s="37"/>
      <c r="M31" s="37"/>
    </row>
    <row r="32" spans="1:13">
      <c r="H32" s="37"/>
      <c r="I32" s="37"/>
      <c r="J32" s="37"/>
      <c r="K32" s="37"/>
      <c r="L32" s="37"/>
      <c r="M32" s="37"/>
    </row>
    <row r="33" spans="8:13">
      <c r="H33" s="37"/>
      <c r="I33" s="37"/>
      <c r="J33" s="37"/>
      <c r="K33" s="37"/>
      <c r="L33" s="37"/>
      <c r="M33" s="37"/>
    </row>
    <row r="34" spans="8:13">
      <c r="I34" s="37"/>
      <c r="J34" s="37"/>
      <c r="K34" s="37"/>
      <c r="L34" s="37"/>
      <c r="M34" s="37"/>
    </row>
    <row r="35" spans="8:13">
      <c r="I35" s="37"/>
      <c r="J35" s="37"/>
    </row>
  </sheetData>
  <sheetProtection password="C102" sheet="1" objects="1" scenarios="1"/>
  <mergeCells count="19">
    <mergeCell ref="B22:C22"/>
    <mergeCell ref="E22:F22"/>
    <mergeCell ref="L22:M22"/>
    <mergeCell ref="B23:C23"/>
    <mergeCell ref="E23:F23"/>
    <mergeCell ref="L23:M23"/>
    <mergeCell ref="A21:M21"/>
    <mergeCell ref="A13:L13"/>
    <mergeCell ref="A15:L15"/>
    <mergeCell ref="A17:B17"/>
    <mergeCell ref="D17:F17"/>
    <mergeCell ref="H17:M17"/>
    <mergeCell ref="A1:M1"/>
    <mergeCell ref="A3:B4"/>
    <mergeCell ref="C3:M3"/>
    <mergeCell ref="A11:L11"/>
    <mergeCell ref="A19:B19"/>
    <mergeCell ref="D19:F19"/>
    <mergeCell ref="H19:M19"/>
  </mergeCells>
  <phoneticPr fontId="0" type="noConversion"/>
  <dataValidations count="1">
    <dataValidation type="whole" allowBlank="1" showInputMessage="1" showErrorMessage="1" sqref="C5:L9">
      <formula1>0</formula1>
      <formula2>1</formula2>
    </dataValidation>
  </dataValidations>
  <pageMargins left="0.75" right="0.75" top="1" bottom="1" header="0.5" footer="0.5"/>
  <pageSetup paperSize="9" scale="94" orientation="portrait" r:id="rId1"/>
  <headerFooter alignWithMargins="0">
    <oddHeader>&amp;CSPORTELLO UNICO ASSOCIATO PER L'EDILIZIA E L'URBANISTICA
SEDE OPERATIVA DI BOMPORTO</oddHeader>
    <oddFooter>&amp;L&amp;F&amp;C&amp;A&amp;R&amp;D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workbookViewId="0">
      <selection activeCell="L7" sqref="L7"/>
    </sheetView>
  </sheetViews>
  <sheetFormatPr defaultRowHeight="12.75"/>
  <cols>
    <col min="1" max="1" width="20.85546875" customWidth="1"/>
    <col min="2" max="2" width="6" customWidth="1"/>
    <col min="3" max="11" width="5.28515625" customWidth="1"/>
    <col min="12" max="12" width="5.7109375" customWidth="1"/>
    <col min="13" max="13" width="13.7109375" customWidth="1"/>
  </cols>
  <sheetData>
    <row r="1" spans="1:13" ht="99.95" customHeight="1">
      <c r="A1" s="266" t="s">
        <v>78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67" t="s">
        <v>1</v>
      </c>
      <c r="B3" s="268"/>
      <c r="C3" s="190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2"/>
    </row>
    <row r="4" spans="1:13">
      <c r="A4" s="269"/>
      <c r="B4" s="270"/>
      <c r="C4" s="2">
        <v>0.1</v>
      </c>
      <c r="D4" s="2">
        <v>0.2</v>
      </c>
      <c r="E4" s="2">
        <v>0.3</v>
      </c>
      <c r="F4" s="2">
        <v>0.4</v>
      </c>
      <c r="G4" s="2">
        <v>0.5</v>
      </c>
      <c r="H4" s="2">
        <v>0.6</v>
      </c>
      <c r="I4" s="2">
        <v>0.7</v>
      </c>
      <c r="J4" s="2">
        <v>0.8</v>
      </c>
      <c r="K4" s="2">
        <v>0.9</v>
      </c>
      <c r="L4" s="2">
        <v>1</v>
      </c>
      <c r="M4" s="3" t="s">
        <v>3</v>
      </c>
    </row>
    <row r="5" spans="1:13" ht="39.950000000000003" customHeight="1">
      <c r="A5" s="4" t="s">
        <v>4</v>
      </c>
      <c r="B5" s="5">
        <v>0.05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7">
        <f>B5*(C5*C4+D5*D4+E5*E4+F5*F4+G5*G4+H5*H4+I5*I4+J5*J4+K5*K4+L5*L4)</f>
        <v>0</v>
      </c>
    </row>
    <row r="6" spans="1:13" ht="39.950000000000003" customHeight="1">
      <c r="A6" s="4" t="s">
        <v>5</v>
      </c>
      <c r="B6" s="5">
        <v>0.2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7">
        <f>B6*(C6*C4+D6*D4+E6*E4+F6*F4+G6*G4+H6*H4+I6*I4+J6*J4+K6*K4+L6*L4)</f>
        <v>0</v>
      </c>
    </row>
    <row r="7" spans="1:13" ht="39.950000000000003" customHeight="1">
      <c r="A7" s="4" t="s">
        <v>6</v>
      </c>
      <c r="B7" s="5">
        <v>0.1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7">
        <f>B7*(C7*C4+D7*D4+E7*E4+F7*F4+G7*G4+H7*H4+I7*I4+J7*J4+K7*K4+L7*L4)</f>
        <v>0</v>
      </c>
    </row>
    <row r="8" spans="1:13" ht="39.950000000000003" customHeight="1">
      <c r="A8" s="4" t="s">
        <v>7</v>
      </c>
      <c r="B8" s="5">
        <v>0.05</v>
      </c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7">
        <f>B8*(C8*C4+D8*D4+E8*E4+F8*F4+G8*G4+H8*H4+I8*I4+J8*J4+K8*K4+L8*L4)</f>
        <v>0</v>
      </c>
    </row>
    <row r="9" spans="1:13" ht="39.950000000000003" customHeight="1">
      <c r="A9" s="4" t="s">
        <v>8</v>
      </c>
      <c r="B9" s="5">
        <v>0.1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7">
        <f>B9*(C9*C4+D9*D4+E9*E4+F9*F4+G9*G4+H9*H4+I9*I4+J9*J4+K9*K4+L9*L4)</f>
        <v>0</v>
      </c>
    </row>
    <row r="10" spans="1:13">
      <c r="A10" s="8"/>
      <c r="B10" s="9"/>
      <c r="C10" s="10"/>
      <c r="D10" s="10"/>
      <c r="E10" s="10"/>
      <c r="F10" s="10"/>
      <c r="G10" s="10"/>
      <c r="H10" s="10"/>
      <c r="I10" s="11"/>
      <c r="J10" s="11"/>
      <c r="K10" s="11"/>
      <c r="L10" s="11"/>
      <c r="M10" s="12"/>
    </row>
    <row r="11" spans="1:13">
      <c r="A11" s="271" t="s">
        <v>9</v>
      </c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3"/>
      <c r="M11" s="13">
        <f>M5+M6+M7+M8+M9</f>
        <v>0</v>
      </c>
    </row>
    <row r="12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>
      <c r="A13" s="271" t="s">
        <v>10</v>
      </c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3"/>
      <c r="M13" s="13">
        <f>M11</f>
        <v>0</v>
      </c>
    </row>
    <row r="14" spans="1:1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</row>
    <row r="15" spans="1:13">
      <c r="A15" s="271" t="s">
        <v>11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3"/>
      <c r="M15" s="13">
        <f>M11+M13</f>
        <v>0</v>
      </c>
    </row>
    <row r="17" spans="1:13" ht="30" customHeight="1">
      <c r="A17" s="274" t="s">
        <v>12</v>
      </c>
      <c r="B17" s="275"/>
      <c r="C17" s="16" t="s">
        <v>13</v>
      </c>
      <c r="D17" s="299"/>
      <c r="E17" s="300"/>
      <c r="F17" s="301"/>
      <c r="G17" s="17" t="s">
        <v>14</v>
      </c>
      <c r="H17" s="279" t="s">
        <v>87</v>
      </c>
      <c r="I17" s="279"/>
      <c r="J17" s="279"/>
      <c r="K17" s="279"/>
      <c r="L17" s="279"/>
      <c r="M17" s="280"/>
    </row>
    <row r="18" spans="1:13">
      <c r="A18" s="18"/>
      <c r="B18" s="18"/>
      <c r="C18" s="19"/>
      <c r="D18" s="20"/>
      <c r="E18" s="20"/>
      <c r="F18" s="20"/>
      <c r="G18" s="18"/>
      <c r="H18" s="18"/>
      <c r="I18" s="18"/>
      <c r="J18" s="18"/>
      <c r="K18" s="18"/>
      <c r="L18" s="18"/>
      <c r="M18" s="18"/>
    </row>
    <row r="19" spans="1:13" ht="30" customHeight="1">
      <c r="A19" s="274" t="s">
        <v>15</v>
      </c>
      <c r="B19" s="275"/>
      <c r="C19" s="16" t="s">
        <v>13</v>
      </c>
      <c r="D19" s="295">
        <v>0.1</v>
      </c>
      <c r="E19" s="296"/>
      <c r="F19" s="297"/>
      <c r="G19" s="17"/>
      <c r="H19" s="279"/>
      <c r="I19" s="279"/>
      <c r="J19" s="279"/>
      <c r="K19" s="279"/>
      <c r="L19" s="279"/>
      <c r="M19" s="280"/>
    </row>
    <row r="20" spans="1:13" ht="13.5" thickBo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3" ht="15">
      <c r="A21" s="281" t="s">
        <v>16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3"/>
    </row>
    <row r="22" spans="1:13" ht="30" customHeight="1">
      <c r="A22" s="21"/>
      <c r="B22" s="289" t="s">
        <v>85</v>
      </c>
      <c r="C22" s="289"/>
      <c r="D22" s="22"/>
      <c r="E22" s="289" t="s">
        <v>18</v>
      </c>
      <c r="F22" s="289"/>
      <c r="G22" s="22"/>
      <c r="H22" s="22" t="s">
        <v>19</v>
      </c>
      <c r="I22" s="22"/>
      <c r="J22" s="22" t="s">
        <v>20</v>
      </c>
      <c r="K22" s="23"/>
      <c r="L22" s="289" t="s">
        <v>21</v>
      </c>
      <c r="M22" s="290"/>
    </row>
    <row r="23" spans="1:13" ht="16.5" thickBot="1">
      <c r="A23" s="24" t="s">
        <v>22</v>
      </c>
      <c r="B23" s="291">
        <f>COSTO!F6</f>
        <v>424.79800000000006</v>
      </c>
      <c r="C23" s="291"/>
      <c r="D23" s="25" t="s">
        <v>23</v>
      </c>
      <c r="E23" s="298">
        <f>D17</f>
        <v>0</v>
      </c>
      <c r="F23" s="298"/>
      <c r="G23" s="25" t="s">
        <v>23</v>
      </c>
      <c r="H23" s="101">
        <f>D19</f>
        <v>0.1</v>
      </c>
      <c r="I23" s="25" t="s">
        <v>23</v>
      </c>
      <c r="J23" s="27">
        <f>M15</f>
        <v>0</v>
      </c>
      <c r="K23" s="28" t="s">
        <v>13</v>
      </c>
      <c r="L23" s="293">
        <f>B23*E23*H23*J23</f>
        <v>0</v>
      </c>
      <c r="M23" s="294"/>
    </row>
    <row r="24" spans="1:13" ht="13.5" thickBot="1">
      <c r="A24" s="29"/>
      <c r="B24" s="29"/>
      <c r="C24" s="29"/>
      <c r="D24" s="29"/>
      <c r="E24" s="29"/>
      <c r="F24" s="29"/>
      <c r="G24" s="29"/>
      <c r="H24" s="29"/>
      <c r="I24" s="29"/>
      <c r="L24" s="30"/>
      <c r="M24" s="30"/>
    </row>
    <row r="25" spans="1:13" ht="16.5" thickBot="1">
      <c r="A25" s="31"/>
      <c r="B25" s="31"/>
      <c r="C25" s="31"/>
      <c r="D25" s="31"/>
      <c r="E25" s="31"/>
      <c r="K25" s="32" t="s">
        <v>13</v>
      </c>
      <c r="L25" s="97" t="s">
        <v>24</v>
      </c>
      <c r="M25" s="35">
        <f>L23*1936.27</f>
        <v>0</v>
      </c>
    </row>
    <row r="27" spans="1:13">
      <c r="A27" t="s">
        <v>25</v>
      </c>
      <c r="H27" s="37"/>
      <c r="I27" s="288" t="s">
        <v>26</v>
      </c>
      <c r="J27" s="288"/>
      <c r="K27" s="288"/>
      <c r="L27" s="288"/>
      <c r="M27" s="36"/>
    </row>
    <row r="28" spans="1:13">
      <c r="H28" s="37"/>
      <c r="I28" s="288" t="s">
        <v>27</v>
      </c>
      <c r="J28" s="288"/>
      <c r="K28" s="288"/>
      <c r="L28" s="288"/>
      <c r="M28" s="36"/>
    </row>
    <row r="29" spans="1:13">
      <c r="H29" s="37"/>
      <c r="I29" s="37"/>
      <c r="J29" s="37"/>
      <c r="K29" s="37"/>
      <c r="L29" s="37"/>
      <c r="M29" s="37"/>
    </row>
    <row r="30" spans="1:13">
      <c r="H30" s="37"/>
      <c r="I30" s="37"/>
      <c r="J30" s="37"/>
      <c r="K30" s="37"/>
      <c r="L30" s="37"/>
      <c r="M30" s="37"/>
    </row>
    <row r="31" spans="1:13">
      <c r="H31" s="37"/>
      <c r="I31" s="37"/>
      <c r="J31" s="37"/>
      <c r="K31" s="37"/>
      <c r="L31" s="37"/>
      <c r="M31" s="37"/>
    </row>
    <row r="32" spans="1:13">
      <c r="H32" s="37"/>
      <c r="I32" s="37"/>
      <c r="J32" s="37"/>
      <c r="K32" s="37"/>
      <c r="L32" s="37"/>
      <c r="M32" s="37"/>
    </row>
    <row r="33" spans="8:13">
      <c r="H33" s="37"/>
      <c r="I33" s="37"/>
      <c r="J33" s="37"/>
      <c r="K33" s="37"/>
      <c r="L33" s="37"/>
      <c r="M33" s="37"/>
    </row>
    <row r="34" spans="8:13">
      <c r="I34" s="37"/>
      <c r="J34" s="37"/>
      <c r="K34" s="37"/>
      <c r="L34" s="37"/>
      <c r="M34" s="37"/>
    </row>
    <row r="35" spans="8:13">
      <c r="I35" s="37"/>
      <c r="J35" s="37"/>
      <c r="K35" s="37"/>
      <c r="L35" s="37"/>
      <c r="M35" s="37"/>
    </row>
  </sheetData>
  <mergeCells count="21">
    <mergeCell ref="I27:L27"/>
    <mergeCell ref="I28:L28"/>
    <mergeCell ref="B22:C22"/>
    <mergeCell ref="E22:F22"/>
    <mergeCell ref="L22:M22"/>
    <mergeCell ref="B23:C23"/>
    <mergeCell ref="E23:F23"/>
    <mergeCell ref="L23:M23"/>
    <mergeCell ref="A21:M21"/>
    <mergeCell ref="A13:L13"/>
    <mergeCell ref="A15:L15"/>
    <mergeCell ref="A17:B17"/>
    <mergeCell ref="D17:F17"/>
    <mergeCell ref="H17:M17"/>
    <mergeCell ref="A1:M1"/>
    <mergeCell ref="A3:B4"/>
    <mergeCell ref="C3:M3"/>
    <mergeCell ref="A11:L11"/>
    <mergeCell ref="A19:B19"/>
    <mergeCell ref="D19:F19"/>
    <mergeCell ref="H19:M19"/>
  </mergeCells>
  <phoneticPr fontId="0" type="noConversion"/>
  <dataValidations count="1">
    <dataValidation type="whole" allowBlank="1" showInputMessage="1" showErrorMessage="1" sqref="C5:L9">
      <formula1>0</formula1>
      <formula2>1</formula2>
    </dataValidation>
  </dataValidations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>
    <oddHeader>&amp;C&amp;8SPORTELLO UNICO PER L'EDILIZIA E L'URBANISTICA</oddHeader>
    <oddFooter>&amp;L&amp;F&amp;C&amp;A&amp;R&amp;D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DISTINTA ONERI</vt:lpstr>
      <vt:lpstr>COSTO</vt:lpstr>
      <vt:lpstr>Nuova costruzione</vt:lpstr>
      <vt:lpstr>Residenziale esistente</vt:lpstr>
      <vt:lpstr>Direzionali esistenti</vt:lpstr>
      <vt:lpstr>Commerciali esistenti</vt:lpstr>
      <vt:lpstr>Turistiche esistenti</vt:lpstr>
    </vt:vector>
  </TitlesOfParts>
  <Company>Comune di Bomporto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Glauco Pellacani</dc:creator>
  <cp:lastModifiedBy>glauco.pellacani</cp:lastModifiedBy>
  <cp:lastPrinted>2016-12-19T11:12:05Z</cp:lastPrinted>
  <dcterms:created xsi:type="dcterms:W3CDTF">2003-03-04T07:52:57Z</dcterms:created>
  <dcterms:modified xsi:type="dcterms:W3CDTF">2018-01-17T08:39:59Z</dcterms:modified>
</cp:coreProperties>
</file>